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1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F:\PC JESUS\AFOROS VEHICULARES BARRANQUILLA\INTERSECCIONES SEMAFORIZADAS\Semaforizadas\1254\CR 53\2015\"/>
    </mc:Choice>
  </mc:AlternateContent>
  <bookViews>
    <workbookView xWindow="240" yWindow="90" windowWidth="9135" windowHeight="4965" tabRatio="736" firstSheet="1" activeTab="6"/>
  </bookViews>
  <sheets>
    <sheet name="G-1" sheetId="4678" state="hidden" r:id="rId1"/>
    <sheet name="G-2" sheetId="4684" r:id="rId2"/>
    <sheet name="G-3" sheetId="4686" state="hidden" r:id="rId3"/>
    <sheet name="G-4" sheetId="4677" r:id="rId4"/>
    <sheet name="G-Totales" sheetId="4681" r:id="rId5"/>
    <sheet name="DIRECCIONALIDAD" sheetId="4689" r:id="rId6"/>
    <sheet name="DIAGRAMA DE VOL" sheetId="4688" r:id="rId7"/>
  </sheets>
  <definedNames>
    <definedName name="_xlnm.Print_Area" localSheetId="0">'G-1'!$A$1:$U$56</definedName>
    <definedName name="_xlnm.Print_Area" localSheetId="1">'G-2'!$A$1:$U$58</definedName>
    <definedName name="_xlnm.Print_Area" localSheetId="2">'G-3'!$A$1:$U$58</definedName>
    <definedName name="_xlnm.Print_Area" localSheetId="3">'G-4'!$A$1:$U$58</definedName>
    <definedName name="_xlnm.Print_Area" localSheetId="4">'G-Totales'!$A$1:$U$58</definedName>
  </definedNames>
  <calcPr calcId="152511"/>
</workbook>
</file>

<file path=xl/calcChain.xml><?xml version="1.0" encoding="utf-8"?>
<calcChain xmlns="http://schemas.openxmlformats.org/spreadsheetml/2006/main">
  <c r="F22" i="4684" l="1"/>
  <c r="F21" i="4684"/>
  <c r="F20" i="4684"/>
  <c r="F19" i="4684"/>
  <c r="F18" i="4684"/>
  <c r="F17" i="4684"/>
  <c r="F16" i="4684"/>
  <c r="F15" i="4684"/>
  <c r="F14" i="4684"/>
  <c r="F13" i="4684"/>
  <c r="F12" i="4684"/>
  <c r="F11" i="4684"/>
  <c r="F10" i="4684"/>
  <c r="C5" i="4689" l="1"/>
  <c r="I6" i="4689"/>
  <c r="I5" i="4689"/>
  <c r="I45" i="4689"/>
  <c r="I44" i="4689"/>
  <c r="I43" i="4689"/>
  <c r="I42" i="4689"/>
  <c r="I41" i="4689"/>
  <c r="I40" i="4689"/>
  <c r="I39" i="4689"/>
  <c r="I38" i="4689"/>
  <c r="I37" i="4689"/>
  <c r="J37" i="4689" s="1"/>
  <c r="I36" i="4689"/>
  <c r="J36" i="4689" s="1"/>
  <c r="I35" i="4689"/>
  <c r="I34" i="4689"/>
  <c r="J34" i="4689" s="1"/>
  <c r="I33" i="4689"/>
  <c r="J33" i="4689" s="1"/>
  <c r="I32" i="4689"/>
  <c r="I31" i="4689"/>
  <c r="J31" i="4689" s="1"/>
  <c r="I30" i="4689"/>
  <c r="J30" i="4689" s="1"/>
  <c r="I29" i="4689"/>
  <c r="I28" i="4689"/>
  <c r="I27" i="4689"/>
  <c r="I26" i="4689"/>
  <c r="I25" i="4689"/>
  <c r="I24" i="4689"/>
  <c r="J24" i="4689" s="1"/>
  <c r="I23" i="4689"/>
  <c r="I22" i="4689"/>
  <c r="I21" i="4689"/>
  <c r="I20" i="4689"/>
  <c r="I19" i="4689"/>
  <c r="I18" i="4689"/>
  <c r="I17" i="4689"/>
  <c r="I16" i="4689"/>
  <c r="I15" i="4689"/>
  <c r="I14" i="4689"/>
  <c r="I13" i="4689"/>
  <c r="I12" i="4689"/>
  <c r="I11" i="4689"/>
  <c r="I10" i="4689"/>
  <c r="AJ8" i="4688"/>
  <c r="O8" i="4688"/>
  <c r="Y8" i="4688"/>
  <c r="S6" i="4681"/>
  <c r="S6" i="4677"/>
  <c r="S6" i="4686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M19" i="4684"/>
  <c r="Y18" i="4688" s="1"/>
  <c r="M20" i="4684"/>
  <c r="Z18" i="4688" s="1"/>
  <c r="M21" i="4684"/>
  <c r="AA18" i="4688" s="1"/>
  <c r="M22" i="4684"/>
  <c r="AB18" i="4688" s="1"/>
  <c r="M18" i="4684"/>
  <c r="X18" i="4688" s="1"/>
  <c r="M17" i="4684"/>
  <c r="W18" i="4688" s="1"/>
  <c r="M16" i="4684"/>
  <c r="V18" i="4688" s="1"/>
  <c r="E4" i="4684"/>
  <c r="D5" i="4684"/>
  <c r="L5" i="4684"/>
  <c r="T21" i="4684"/>
  <c r="AO18" i="4688" s="1"/>
  <c r="T20" i="4684"/>
  <c r="AN18" i="4688" s="1"/>
  <c r="T19" i="4684"/>
  <c r="AM18" i="4688" s="1"/>
  <c r="T18" i="4684"/>
  <c r="AL18" i="4688" s="1"/>
  <c r="T17" i="4684"/>
  <c r="AK18" i="4688" s="1"/>
  <c r="T16" i="4684"/>
  <c r="AJ18" i="4688" s="1"/>
  <c r="T15" i="4684"/>
  <c r="AI18" i="4688" s="1"/>
  <c r="T14" i="4684"/>
  <c r="AH18" i="4688" s="1"/>
  <c r="T13" i="4684"/>
  <c r="AG18" i="4688" s="1"/>
  <c r="T12" i="4684"/>
  <c r="AF18" i="4688" s="1"/>
  <c r="T11" i="4684"/>
  <c r="AE18" i="4688" s="1"/>
  <c r="T10" i="4684"/>
  <c r="AD18" i="4688" s="1"/>
  <c r="M15" i="4684"/>
  <c r="U18" i="4688" s="1"/>
  <c r="M14" i="4684"/>
  <c r="T18" i="4688" s="1"/>
  <c r="M13" i="4684"/>
  <c r="S18" i="4688" s="1"/>
  <c r="M12" i="4684"/>
  <c r="R18" i="4688" s="1"/>
  <c r="M11" i="4684"/>
  <c r="Q18" i="4688" s="1"/>
  <c r="M10" i="4684"/>
  <c r="P18" i="4688" s="1"/>
  <c r="C18" i="4688"/>
  <c r="D18" i="4688"/>
  <c r="E18" i="4688"/>
  <c r="F18" i="4688"/>
  <c r="G18" i="4688"/>
  <c r="H18" i="4688"/>
  <c r="I18" i="4688"/>
  <c r="J18" i="4688"/>
  <c r="K18" i="4688"/>
  <c r="M18" i="4688"/>
  <c r="N18" i="4688"/>
  <c r="O18" i="4688"/>
  <c r="B18" i="4688"/>
  <c r="M19" i="4686"/>
  <c r="Y23" i="4688" s="1"/>
  <c r="M20" i="4686"/>
  <c r="Z23" i="4688" s="1"/>
  <c r="M21" i="4686"/>
  <c r="AA23" i="4688" s="1"/>
  <c r="M22" i="4686"/>
  <c r="AB23" i="4688" s="1"/>
  <c r="M18" i="4686"/>
  <c r="X23" i="4688" s="1"/>
  <c r="M17" i="4686"/>
  <c r="W23" i="4688" s="1"/>
  <c r="M16" i="4686"/>
  <c r="V23" i="4688" s="1"/>
  <c r="E4" i="4686"/>
  <c r="D5" i="4686"/>
  <c r="L5" i="4686"/>
  <c r="T21" i="4686"/>
  <c r="AO23" i="4688" s="1"/>
  <c r="T20" i="4686"/>
  <c r="AN23" i="4688" s="1"/>
  <c r="T19" i="4686"/>
  <c r="AM23" i="4688" s="1"/>
  <c r="T18" i="4686"/>
  <c r="AL23" i="4688" s="1"/>
  <c r="T17" i="4686"/>
  <c r="AK23" i="4688" s="1"/>
  <c r="T16" i="4686"/>
  <c r="AJ23" i="4688" s="1"/>
  <c r="T15" i="4686"/>
  <c r="AI23" i="4688" s="1"/>
  <c r="T14" i="4686"/>
  <c r="AH23" i="4688" s="1"/>
  <c r="T13" i="4686"/>
  <c r="AG23" i="4688" s="1"/>
  <c r="T12" i="4686"/>
  <c r="AF23" i="4688" s="1"/>
  <c r="T11" i="4686"/>
  <c r="AE23" i="4688" s="1"/>
  <c r="T10" i="4686"/>
  <c r="AD23" i="4688" s="1"/>
  <c r="M15" i="4686"/>
  <c r="U23" i="4688" s="1"/>
  <c r="M14" i="4686"/>
  <c r="T23" i="4688" s="1"/>
  <c r="M13" i="4686"/>
  <c r="S23" i="4688" s="1"/>
  <c r="M12" i="4686"/>
  <c r="R23" i="4688" s="1"/>
  <c r="M11" i="4686"/>
  <c r="Q23" i="4688" s="1"/>
  <c r="M10" i="4686"/>
  <c r="P23" i="4688" s="1"/>
  <c r="F11" i="4686"/>
  <c r="C23" i="4688" s="1"/>
  <c r="F12" i="4686"/>
  <c r="D23" i="4688" s="1"/>
  <c r="F13" i="4686"/>
  <c r="E23" i="4688" s="1"/>
  <c r="F14" i="4686"/>
  <c r="F23" i="4688" s="1"/>
  <c r="F15" i="4686"/>
  <c r="G23" i="4688" s="1"/>
  <c r="F16" i="4686"/>
  <c r="H23" i="4688" s="1"/>
  <c r="F17" i="4686"/>
  <c r="I23" i="4688" s="1"/>
  <c r="F18" i="4686"/>
  <c r="J23" i="4688" s="1"/>
  <c r="F19" i="4686"/>
  <c r="K23" i="4688" s="1"/>
  <c r="F20" i="4686"/>
  <c r="M23" i="4688" s="1"/>
  <c r="F21" i="4686"/>
  <c r="N23" i="4688" s="1"/>
  <c r="F22" i="4686"/>
  <c r="O23" i="4688" s="1"/>
  <c r="F10" i="4686"/>
  <c r="B23" i="4688" s="1"/>
  <c r="M19" i="4677"/>
  <c r="Y28" i="4688" s="1"/>
  <c r="M20" i="4677"/>
  <c r="Z28" i="4688" s="1"/>
  <c r="M21" i="4677"/>
  <c r="AA28" i="4688" s="1"/>
  <c r="M22" i="4677"/>
  <c r="AB28" i="4688" s="1"/>
  <c r="M18" i="4677"/>
  <c r="X28" i="4688" s="1"/>
  <c r="M17" i="4677"/>
  <c r="W28" i="4688" s="1"/>
  <c r="M16" i="4677"/>
  <c r="V28" i="4688" s="1"/>
  <c r="L5" i="4677"/>
  <c r="D5" i="4677"/>
  <c r="E4" i="4677"/>
  <c r="T21" i="4677"/>
  <c r="AO28" i="4688" s="1"/>
  <c r="T20" i="4677"/>
  <c r="AN28" i="4688" s="1"/>
  <c r="T19" i="4677"/>
  <c r="AM28" i="4688" s="1"/>
  <c r="T18" i="4677"/>
  <c r="AL28" i="4688" s="1"/>
  <c r="T17" i="4677"/>
  <c r="AK28" i="4688" s="1"/>
  <c r="T16" i="4677"/>
  <c r="AJ28" i="4688" s="1"/>
  <c r="T15" i="4677"/>
  <c r="AI28" i="4688" s="1"/>
  <c r="T14" i="4677"/>
  <c r="AH28" i="4688" s="1"/>
  <c r="T13" i="4677"/>
  <c r="AG28" i="4688" s="1"/>
  <c r="T12" i="4677"/>
  <c r="AF28" i="4688" s="1"/>
  <c r="T11" i="4677"/>
  <c r="AE28" i="4688" s="1"/>
  <c r="T10" i="4677"/>
  <c r="AD28" i="4688" s="1"/>
  <c r="M15" i="4677"/>
  <c r="U28" i="4688" s="1"/>
  <c r="M14" i="4677"/>
  <c r="T28" i="4688" s="1"/>
  <c r="M13" i="4677"/>
  <c r="S28" i="4688" s="1"/>
  <c r="M12" i="4677"/>
  <c r="R28" i="4688" s="1"/>
  <c r="M11" i="4677"/>
  <c r="Q28" i="4688" s="1"/>
  <c r="M10" i="4677"/>
  <c r="P28" i="4688" s="1"/>
  <c r="F11" i="4677"/>
  <c r="C28" i="4688" s="1"/>
  <c r="F12" i="4677"/>
  <c r="D28" i="4688" s="1"/>
  <c r="F13" i="4677"/>
  <c r="E28" i="4688" s="1"/>
  <c r="F14" i="4677"/>
  <c r="F28" i="4688" s="1"/>
  <c r="F15" i="4677"/>
  <c r="G28" i="4688" s="1"/>
  <c r="F16" i="4677"/>
  <c r="H28" i="4688" s="1"/>
  <c r="F17" i="4677"/>
  <c r="I28" i="4688" s="1"/>
  <c r="F18" i="4677"/>
  <c r="J28" i="4688" s="1"/>
  <c r="F19" i="4677"/>
  <c r="K28" i="4688" s="1"/>
  <c r="F20" i="4677"/>
  <c r="M28" i="4688" s="1"/>
  <c r="F21" i="4677"/>
  <c r="N28" i="4688" s="1"/>
  <c r="F22" i="4677"/>
  <c r="O28" i="4688" s="1"/>
  <c r="F10" i="4677"/>
  <c r="B28" i="4688" s="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I18" i="4681"/>
  <c r="J18" i="4681"/>
  <c r="L18" i="4681"/>
  <c r="K18" i="4681"/>
  <c r="I17" i="4681"/>
  <c r="J17" i="4681"/>
  <c r="K17" i="4681"/>
  <c r="L17" i="4681"/>
  <c r="I16" i="4681"/>
  <c r="J16" i="4681"/>
  <c r="K16" i="4681"/>
  <c r="L16" i="4681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S10" i="4681"/>
  <c r="R10" i="4681"/>
  <c r="Q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L10" i="4681"/>
  <c r="K10" i="4681"/>
  <c r="J10" i="4681"/>
  <c r="I1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B20" i="4681"/>
  <c r="C20" i="4681"/>
  <c r="D20" i="4681"/>
  <c r="E20" i="4681"/>
  <c r="B21" i="4681"/>
  <c r="C21" i="4681"/>
  <c r="D21" i="4681"/>
  <c r="E21" i="4681"/>
  <c r="B22" i="4681"/>
  <c r="C22" i="4681"/>
  <c r="D22" i="4681"/>
  <c r="E22" i="4681"/>
  <c r="C10" i="4681"/>
  <c r="D10" i="4681"/>
  <c r="E10" i="4681"/>
  <c r="B10" i="4681"/>
  <c r="L6" i="4681"/>
  <c r="D6" i="4681"/>
  <c r="E5" i="4681"/>
  <c r="J23" i="4689" l="1"/>
  <c r="U20" i="4688" s="1"/>
  <c r="J22" i="4689"/>
  <c r="P20" i="4688" s="1"/>
  <c r="J25" i="4689"/>
  <c r="J43" i="4689"/>
  <c r="AF30" i="4688" s="1"/>
  <c r="J40" i="4689"/>
  <c r="P30" i="4688" s="1"/>
  <c r="J32" i="4689"/>
  <c r="J28" i="4689"/>
  <c r="J26" i="4689"/>
  <c r="J20" i="4689"/>
  <c r="G20" i="4688" s="1"/>
  <c r="J16" i="4689"/>
  <c r="AF15" i="4688" s="1"/>
  <c r="J14" i="4689"/>
  <c r="J13" i="4689"/>
  <c r="P15" i="4688" s="1"/>
  <c r="J10" i="4689"/>
  <c r="D15" i="4688" s="1"/>
  <c r="AL29" i="4688"/>
  <c r="BZ19" i="4688" s="1"/>
  <c r="AO24" i="4688"/>
  <c r="CC20" i="4688" s="1"/>
  <c r="AM24" i="4688"/>
  <c r="CA20" i="4688" s="1"/>
  <c r="AJ24" i="4688"/>
  <c r="BX20" i="4688" s="1"/>
  <c r="AL24" i="4688"/>
  <c r="BZ20" i="4688" s="1"/>
  <c r="AH24" i="4688"/>
  <c r="BV20" i="4688" s="1"/>
  <c r="X19" i="4688"/>
  <c r="BM18" i="4688" s="1"/>
  <c r="V19" i="4688"/>
  <c r="BK18" i="4688" s="1"/>
  <c r="T19" i="4688"/>
  <c r="BI18" i="4688" s="1"/>
  <c r="AN24" i="4688"/>
  <c r="CB20" i="4688" s="1"/>
  <c r="AN29" i="4688"/>
  <c r="CB19" i="4688" s="1"/>
  <c r="T17" i="4681"/>
  <c r="J44" i="4689"/>
  <c r="J45" i="4689"/>
  <c r="J41" i="4689"/>
  <c r="J42" i="4689"/>
  <c r="J38" i="4689"/>
  <c r="D30" i="4688"/>
  <c r="J39" i="4689"/>
  <c r="AF25" i="4688"/>
  <c r="AO25" i="4688"/>
  <c r="J35" i="4689"/>
  <c r="U25" i="4688"/>
  <c r="P25" i="4688"/>
  <c r="Z25" i="4688"/>
  <c r="D25" i="4688"/>
  <c r="J25" i="4688"/>
  <c r="J29" i="4689"/>
  <c r="AK20" i="4688"/>
  <c r="AF20" i="4688"/>
  <c r="J27" i="4689"/>
  <c r="Z20" i="4688"/>
  <c r="J19" i="4689"/>
  <c r="J21" i="4689"/>
  <c r="J18" i="4689"/>
  <c r="J17" i="4689"/>
  <c r="U15" i="4688"/>
  <c r="J15" i="4689"/>
  <c r="J12" i="4689"/>
  <c r="J11" i="4689"/>
  <c r="AG29" i="4688"/>
  <c r="AO29" i="4688"/>
  <c r="CC19" i="4688" s="1"/>
  <c r="T29" i="4688"/>
  <c r="BI19" i="4688" s="1"/>
  <c r="V29" i="4688"/>
  <c r="BK19" i="4688" s="1"/>
  <c r="X29" i="4688"/>
  <c r="BM19" i="4688" s="1"/>
  <c r="Y29" i="4688"/>
  <c r="BN19" i="4688" s="1"/>
  <c r="E29" i="4688"/>
  <c r="T24" i="4688"/>
  <c r="BI20" i="4688" s="1"/>
  <c r="V24" i="4688"/>
  <c r="BK20" i="4688" s="1"/>
  <c r="X24" i="4688"/>
  <c r="BM20" i="4688" s="1"/>
  <c r="Y24" i="4688"/>
  <c r="BN20" i="4688" s="1"/>
  <c r="AA24" i="4688"/>
  <c r="BP20" i="4688" s="1"/>
  <c r="E19" i="4688"/>
  <c r="AI29" i="4688"/>
  <c r="BW19" i="4688" s="1"/>
  <c r="S29" i="4688"/>
  <c r="BH19" i="4688" s="1"/>
  <c r="R29" i="4688"/>
  <c r="BG19" i="4688" s="1"/>
  <c r="U29" i="4688"/>
  <c r="BJ19" i="4688" s="1"/>
  <c r="W29" i="4688"/>
  <c r="BL19" i="4688" s="1"/>
  <c r="Z29" i="4688"/>
  <c r="BO19" i="4688" s="1"/>
  <c r="AA29" i="4688"/>
  <c r="BP19" i="4688" s="1"/>
  <c r="AB29" i="4688"/>
  <c r="BQ19" i="4688" s="1"/>
  <c r="Q29" i="4688"/>
  <c r="BF19" i="4688" s="1"/>
  <c r="P29" i="4688"/>
  <c r="J29" i="4688"/>
  <c r="AZ19" i="4688" s="1"/>
  <c r="H29" i="4688"/>
  <c r="AX19" i="4688" s="1"/>
  <c r="F29" i="4688"/>
  <c r="AV19" i="4688" s="1"/>
  <c r="G29" i="4688"/>
  <c r="AW19" i="4688" s="1"/>
  <c r="K29" i="4688"/>
  <c r="BA19" i="4688" s="1"/>
  <c r="I29" i="4688"/>
  <c r="AY19" i="4688" s="1"/>
  <c r="AG24" i="4688"/>
  <c r="S24" i="4688"/>
  <c r="BH20" i="4688" s="1"/>
  <c r="U24" i="4688"/>
  <c r="BJ20" i="4688" s="1"/>
  <c r="W24" i="4688"/>
  <c r="BL20" i="4688" s="1"/>
  <c r="Z24" i="4688"/>
  <c r="BO20" i="4688" s="1"/>
  <c r="AB24" i="4688"/>
  <c r="BQ20" i="4688" s="1"/>
  <c r="R24" i="4688"/>
  <c r="BG20" i="4688" s="1"/>
  <c r="F24" i="4688"/>
  <c r="AV20" i="4688" s="1"/>
  <c r="P24" i="4688"/>
  <c r="K24" i="4688"/>
  <c r="BA20" i="4688" s="1"/>
  <c r="I24" i="4688"/>
  <c r="AY20" i="4688" s="1"/>
  <c r="G24" i="4688"/>
  <c r="AW20" i="4688" s="1"/>
  <c r="H24" i="4688"/>
  <c r="AX20" i="4688" s="1"/>
  <c r="Q24" i="4688"/>
  <c r="BF20" i="4688" s="1"/>
  <c r="AG19" i="4688"/>
  <c r="AI19" i="4688"/>
  <c r="BW18" i="4688" s="1"/>
  <c r="AK19" i="4688"/>
  <c r="BY18" i="4688" s="1"/>
  <c r="AM19" i="4688"/>
  <c r="CA18" i="4688" s="1"/>
  <c r="AO19" i="4688"/>
  <c r="CC18" i="4688" s="1"/>
  <c r="AD33" i="4688"/>
  <c r="AF33" i="4688"/>
  <c r="AJ33" i="4688"/>
  <c r="AN33" i="4688"/>
  <c r="AI33" i="4688"/>
  <c r="AO33" i="4688"/>
  <c r="S19" i="4688"/>
  <c r="BH18" i="4688" s="1"/>
  <c r="U19" i="4688"/>
  <c r="BJ18" i="4688" s="1"/>
  <c r="W19" i="4688"/>
  <c r="BL18" i="4688" s="1"/>
  <c r="R19" i="4688"/>
  <c r="BG18" i="4688" s="1"/>
  <c r="Z33" i="4688"/>
  <c r="M11" i="4681"/>
  <c r="Q19" i="4688"/>
  <c r="BF18" i="4688" s="1"/>
  <c r="P33" i="4688"/>
  <c r="X33" i="4688"/>
  <c r="AB33" i="4688"/>
  <c r="P19" i="4688"/>
  <c r="K19" i="4688"/>
  <c r="BA18" i="4688" s="1"/>
  <c r="I19" i="4688"/>
  <c r="AY18" i="4688" s="1"/>
  <c r="G19" i="4688"/>
  <c r="AW18" i="4688" s="1"/>
  <c r="J19" i="4688"/>
  <c r="AZ18" i="4688" s="1"/>
  <c r="H19" i="4688"/>
  <c r="AX18" i="4688" s="1"/>
  <c r="F19" i="4688"/>
  <c r="AV18" i="4688" s="1"/>
  <c r="F33" i="4688"/>
  <c r="D33" i="4688"/>
  <c r="N33" i="4688"/>
  <c r="K33" i="4688"/>
  <c r="I33" i="4688"/>
  <c r="AH33" i="4688"/>
  <c r="AK14" i="4688"/>
  <c r="BY12" i="4688" s="1"/>
  <c r="AL33" i="4688"/>
  <c r="AO14" i="4688"/>
  <c r="CC12" i="4688" s="1"/>
  <c r="AE33" i="4688"/>
  <c r="AH14" i="4688"/>
  <c r="BV12" i="4688" s="1"/>
  <c r="AJ14" i="4688"/>
  <c r="BX12" i="4688" s="1"/>
  <c r="AG33" i="4688"/>
  <c r="AM14" i="4688"/>
  <c r="CA12" i="4688" s="1"/>
  <c r="AM33" i="4688"/>
  <c r="AK33" i="4688"/>
  <c r="R33" i="4688"/>
  <c r="U14" i="4688"/>
  <c r="BJ12" i="4688" s="1"/>
  <c r="T33" i="4688"/>
  <c r="W14" i="4688"/>
  <c r="BL12" i="4688" s="1"/>
  <c r="V33" i="4688"/>
  <c r="Y14" i="4688"/>
  <c r="BN12" i="4688" s="1"/>
  <c r="AA14" i="4688"/>
  <c r="BP12" i="4688" s="1"/>
  <c r="AA33" i="4688"/>
  <c r="AB14" i="4688"/>
  <c r="BQ12" i="4688" s="1"/>
  <c r="Q33" i="4688"/>
  <c r="T14" i="4688"/>
  <c r="BI12" i="4688" s="1"/>
  <c r="S33" i="4688"/>
  <c r="V14" i="4688"/>
  <c r="BK12" i="4688" s="1"/>
  <c r="U33" i="4688"/>
  <c r="X14" i="4688"/>
  <c r="BM12" i="4688" s="1"/>
  <c r="W33" i="4688"/>
  <c r="Z14" i="4688"/>
  <c r="BO12" i="4688" s="1"/>
  <c r="O33" i="4688"/>
  <c r="R14" i="4688"/>
  <c r="BG12" i="4688" s="1"/>
  <c r="M33" i="4688"/>
  <c r="P14" i="4688"/>
  <c r="K14" i="4688"/>
  <c r="BA12" i="4688" s="1"/>
  <c r="H33" i="4688"/>
  <c r="G33" i="4688"/>
  <c r="J14" i="4688"/>
  <c r="AZ12" i="4688" s="1"/>
  <c r="E33" i="4688"/>
  <c r="H14" i="4688"/>
  <c r="AX12" i="4688" s="1"/>
  <c r="C33" i="4688"/>
  <c r="E14" i="4688"/>
  <c r="F14" i="4688"/>
  <c r="AV12" i="4688" s="1"/>
  <c r="B33" i="4688"/>
  <c r="J33" i="4688"/>
  <c r="AK29" i="4688"/>
  <c r="BY19" i="4688" s="1"/>
  <c r="AM29" i="4688"/>
  <c r="CA19" i="4688" s="1"/>
  <c r="AJ29" i="4688"/>
  <c r="BX19" i="4688" s="1"/>
  <c r="AH29" i="4688"/>
  <c r="BV19" i="4688" s="1"/>
  <c r="AK24" i="4688"/>
  <c r="BY20" i="4688" s="1"/>
  <c r="AI24" i="4688"/>
  <c r="BW20" i="4688" s="1"/>
  <c r="J24" i="4688"/>
  <c r="AZ20" i="4688" s="1"/>
  <c r="E24" i="4688"/>
  <c r="AN19" i="4688"/>
  <c r="CB18" i="4688" s="1"/>
  <c r="AL19" i="4688"/>
  <c r="BZ18" i="4688" s="1"/>
  <c r="AJ19" i="4688"/>
  <c r="BX18" i="4688" s="1"/>
  <c r="AH19" i="4688"/>
  <c r="BV18" i="4688" s="1"/>
  <c r="AA19" i="4688"/>
  <c r="BP18" i="4688" s="1"/>
  <c r="Z19" i="4688"/>
  <c r="BO18" i="4688" s="1"/>
  <c r="AB19" i="4688"/>
  <c r="BQ18" i="4688" s="1"/>
  <c r="Y33" i="4688"/>
  <c r="Y19" i="4688"/>
  <c r="BN18" i="4688" s="1"/>
  <c r="AN14" i="4688"/>
  <c r="CB12" i="4688" s="1"/>
  <c r="AL14" i="4688"/>
  <c r="BZ12" i="4688" s="1"/>
  <c r="AI14" i="4688"/>
  <c r="BW12" i="4688" s="1"/>
  <c r="AG14" i="4688"/>
  <c r="S14" i="4688"/>
  <c r="BH12" i="4688" s="1"/>
  <c r="Q14" i="4688"/>
  <c r="BF12" i="4688" s="1"/>
  <c r="I14" i="4688"/>
  <c r="AY12" i="4688" s="1"/>
  <c r="G14" i="4688"/>
  <c r="AW12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BU19" i="4688" l="1"/>
  <c r="AD31" i="4688"/>
  <c r="BE19" i="4688"/>
  <c r="M31" i="4688"/>
  <c r="AU19" i="4688"/>
  <c r="B31" i="4688"/>
  <c r="BU18" i="4688"/>
  <c r="AD21" i="4688"/>
  <c r="BE18" i="4688"/>
  <c r="M21" i="4688"/>
  <c r="AU18" i="4688"/>
  <c r="B21" i="4688"/>
  <c r="BU20" i="4688"/>
  <c r="AD26" i="4688"/>
  <c r="BE20" i="4688"/>
  <c r="M26" i="4688"/>
  <c r="AU20" i="4688"/>
  <c r="B26" i="4688"/>
  <c r="BU12" i="4688"/>
  <c r="AD16" i="4688"/>
  <c r="AU12" i="4688"/>
  <c r="B16" i="4688"/>
  <c r="BE12" i="4688"/>
  <c r="M16" i="4688"/>
  <c r="U23" i="4684"/>
  <c r="AA34" i="4688"/>
  <c r="BP22" i="4688" s="1"/>
  <c r="I34" i="4688"/>
  <c r="AY22" i="4688" s="1"/>
  <c r="AK34" i="4688"/>
  <c r="BY22" i="4688" s="1"/>
  <c r="AL34" i="4688"/>
  <c r="BZ22" i="4688" s="1"/>
  <c r="U23" i="4678"/>
  <c r="H34" i="4688"/>
  <c r="AX22" i="4688" s="1"/>
  <c r="Z34" i="4688"/>
  <c r="BO22" i="4688" s="1"/>
  <c r="AH34" i="4688"/>
  <c r="BV22" i="4688" s="1"/>
  <c r="AI34" i="4688"/>
  <c r="BW22" i="4688" s="1"/>
  <c r="V34" i="4688"/>
  <c r="BK22" i="4688" s="1"/>
  <c r="S34" i="4688"/>
  <c r="BH22" i="4688" s="1"/>
  <c r="AM34" i="4688"/>
  <c r="CA22" i="4688" s="1"/>
  <c r="E34" i="4688"/>
  <c r="AU22" i="4688" s="1"/>
  <c r="W34" i="4688"/>
  <c r="BL22" i="4688" s="1"/>
  <c r="AO34" i="4688"/>
  <c r="CC22" i="4688" s="1"/>
  <c r="AJ34" i="4688"/>
  <c r="BX22" i="4688" s="1"/>
  <c r="R34" i="4688"/>
  <c r="BG22" i="4688" s="1"/>
  <c r="Y34" i="4688"/>
  <c r="BN22" i="4688" s="1"/>
  <c r="U34" i="4688"/>
  <c r="BJ22" i="4688" s="1"/>
  <c r="AB34" i="4688"/>
  <c r="BQ22" i="4688" s="1"/>
  <c r="AO30" i="4688"/>
  <c r="AK30" i="4688"/>
  <c r="Z30" i="4688"/>
  <c r="U30" i="4688"/>
  <c r="J30" i="4688"/>
  <c r="G30" i="4688"/>
  <c r="AK25" i="4688"/>
  <c r="G25" i="4688"/>
  <c r="AO20" i="4688"/>
  <c r="J20" i="4688"/>
  <c r="D20" i="4688"/>
  <c r="AO15" i="4688"/>
  <c r="AK15" i="4688"/>
  <c r="Z15" i="4688"/>
  <c r="J15" i="4688"/>
  <c r="G15" i="4688"/>
  <c r="X34" i="4688"/>
  <c r="BM22" i="4688" s="1"/>
  <c r="T34" i="4688"/>
  <c r="BI22" i="4688" s="1"/>
  <c r="Q34" i="4688"/>
  <c r="BF22" i="4688" s="1"/>
  <c r="K34" i="4688"/>
  <c r="BA22" i="4688" s="1"/>
  <c r="F34" i="4688"/>
  <c r="AV22" i="4688" s="1"/>
  <c r="P34" i="4688"/>
  <c r="BE22" i="4688" s="1"/>
  <c r="AG34" i="4688"/>
  <c r="BU22" i="4688" s="1"/>
  <c r="J34" i="4688"/>
  <c r="AZ22" i="4688" s="1"/>
  <c r="G34" i="4688"/>
  <c r="AW22" i="4688" s="1"/>
  <c r="AN34" i="4688"/>
  <c r="CB22" i="4688" s="1"/>
  <c r="U23" i="4677"/>
  <c r="N23" i="4677"/>
  <c r="G13" i="4681"/>
  <c r="G23" i="4677"/>
  <c r="U23" i="4686"/>
  <c r="U13" i="4681"/>
  <c r="N16" i="4681"/>
  <c r="N23" i="4686"/>
  <c r="G23" i="4686"/>
  <c r="U20" i="4681"/>
  <c r="N23" i="4684"/>
  <c r="G14" i="4681"/>
  <c r="G23" i="4684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AO31" i="4688" l="1"/>
  <c r="AF31" i="4688"/>
  <c r="AK31" i="4688"/>
  <c r="J31" i="4688"/>
  <c r="G31" i="4688"/>
  <c r="D31" i="4688"/>
  <c r="Z31" i="4688"/>
  <c r="U31" i="4688"/>
  <c r="P31" i="4688"/>
  <c r="AK21" i="4688"/>
  <c r="AO21" i="4688"/>
  <c r="AF21" i="4688"/>
  <c r="G21" i="4688"/>
  <c r="J21" i="4688"/>
  <c r="D21" i="4688"/>
  <c r="U21" i="4688"/>
  <c r="P21" i="4688"/>
  <c r="Z21" i="4688"/>
  <c r="AO26" i="4688"/>
  <c r="AF26" i="4688"/>
  <c r="AK26" i="4688"/>
  <c r="J26" i="4688"/>
  <c r="D26" i="4688"/>
  <c r="G26" i="4688"/>
  <c r="Z26" i="4688"/>
  <c r="U26" i="4688"/>
  <c r="P26" i="4688"/>
  <c r="AO16" i="4688"/>
  <c r="AF16" i="4688"/>
  <c r="AK16" i="4688"/>
  <c r="Z16" i="4688"/>
  <c r="U16" i="4688"/>
  <c r="P16" i="4688"/>
  <c r="J16" i="4688"/>
  <c r="D16" i="4688"/>
  <c r="G16" i="4688"/>
  <c r="N23" i="4681"/>
  <c r="U23" i="4681"/>
  <c r="G23" i="4681"/>
</calcChain>
</file>

<file path=xl/sharedStrings.xml><?xml version="1.0" encoding="utf-8"?>
<sst xmlns="http://schemas.openxmlformats.org/spreadsheetml/2006/main" count="789" uniqueCount="152">
  <si>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</si>
  <si>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</si>
  <si>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</si>
  <si>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</si>
  <si>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</si>
  <si>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</si>
  <si>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</si>
  <si>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</si>
  <si>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</si>
  <si>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</si>
  <si>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</si>
  <si>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</si>
  <si>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</si>
  <si>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</si>
  <si>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</si>
  <si>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</si>
  <si>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</si>
  <si>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</si>
  <si>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</si>
  <si>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</si>
  <si>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</si>
  <si>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</si>
  <si>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</si>
  <si>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</si>
  <si>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</si>
  <si>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</si>
  <si>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</si>
  <si>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</si>
  <si>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</si>
  <si>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</si>
  <si>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</si>
  <si>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</si>
  <si>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</si>
  <si>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</si>
  <si>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</si>
  <si>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</si>
  <si>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</si>
  <si>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</si>
  <si>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</si>
  <si>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</si>
  <si>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</si>
  <si>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</si>
  <si>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</si>
  <si>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</si>
  <si>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</si>
  <si>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</si>
  <si>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</si>
  <si>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</si>
  <si>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</si>
  <si>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</si>
  <si>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</si>
  <si>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</si>
  <si>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</si>
  <si>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</si>
  <si>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</si>
  <si>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</si>
  <si>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</si>
  <si>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</si>
  <si>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</si>
  <si>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</si>
  <si>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</si>
  <si>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</si>
  <si>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</si>
  <si>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</si>
  <si>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</si>
  <si>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</si>
  <si>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</si>
  <si>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</si>
  <si>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</si>
  <si>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</si>
  <si>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</si>
  <si>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</si>
  <si>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</si>
  <si>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</si>
  <si>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</si>
  <si>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</si>
  <si>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</si>
  <si>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</si>
  <si>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</si>
  <si>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</si>
  <si>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</si>
  <si>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</si>
  <si>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</si>
  <si>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</si>
  <si>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</si>
  <si>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</si>
  <si>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</si>
  <si>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</si>
  <si>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</si>
  <si>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</si>
  <si>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</si>
  <si>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</si>
  <si>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</si>
  <si>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</si>
  <si>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</si>
  <si>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</si>
  <si>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</si>
  <si>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</si>
  <si>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</si>
  <si>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</si>
  <si>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</si>
  <si>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</si>
  <si>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</si>
  <si>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</si>
  <si>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</si>
  <si>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</si>
  <si>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</si>
  <si>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</si>
  <si>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</si>
  <si>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</si>
  <si>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</si>
  <si>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</si>
  <si>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</si>
  <si>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</si>
  <si>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</si>
  <si>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</si>
  <si>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</si>
  <si>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</si>
  <si>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</si>
  <si>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</si>
  <si>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</si>
  <si>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</si>
  <si>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</si>
  <si>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</si>
  <si>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</si>
  <si>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</si>
  <si>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</si>
  <si>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</si>
  <si>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</si>
  <si>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</si>
  <si>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</si>
  <si>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</si>
  <si>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4                (OR-OCC)</t>
  </si>
  <si>
    <t>3 (OCC-OR)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</si>
  <si>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</si>
  <si>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</si>
  <si>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</si>
  <si>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</si>
  <si>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</si>
  <si>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</si>
  <si>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</si>
  <si>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</si>
  <si>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</si>
  <si>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</si>
  <si>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</si>
  <si>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</si>
  <si>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</si>
  <si>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GEOVANNIS GONZALEZ</t>
  </si>
  <si>
    <t>JHONNYS NAVARRO</t>
  </si>
  <si>
    <t xml:space="preserve">VOL MAX </t>
  </si>
  <si>
    <t>CALLE 75 - CARRERA 53</t>
  </si>
  <si>
    <t>JESUS OBREDOR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</si>
</sst>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1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0" fontId="2" fillId="0" borderId="19" xfId="0" applyFont="1" applyBorder="1"/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1" fontId="23" fillId="0" borderId="3" xfId="0" applyNumberFormat="1" applyFont="1" applyFill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15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righ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1" fillId="0" borderId="10" xfId="0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6" fillId="0" borderId="0" xfId="0" applyFont="1" applyFill="1" applyAlignment="1" applyProtection="1">
      <alignment horizontal="right" vertical="center"/>
    </xf>
    <xf numFmtId="0" fontId="7" fillId="0" borderId="0" xfId="0" applyFont="1" applyFill="1" applyAlignment="1" applyProtection="1">
      <alignment horizontal="center" vertical="center"/>
    </xf>
    <xf numFmtId="0" fontId="7" fillId="0" borderId="0" xfId="0" applyFont="1" applyFill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21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94967832"/>
        <c:axId val="394968224"/>
      </c:barChart>
      <c:catAx>
        <c:axId val="3949678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31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49682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949682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49678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224</c:v>
                </c:pt>
                <c:pt idx="1">
                  <c:v>274</c:v>
                </c:pt>
                <c:pt idx="2">
                  <c:v>289</c:v>
                </c:pt>
                <c:pt idx="3">
                  <c:v>302</c:v>
                </c:pt>
                <c:pt idx="4">
                  <c:v>256.5</c:v>
                </c:pt>
                <c:pt idx="5">
                  <c:v>251.5</c:v>
                </c:pt>
                <c:pt idx="6">
                  <c:v>222</c:v>
                </c:pt>
                <c:pt idx="7">
                  <c:v>226.5</c:v>
                </c:pt>
                <c:pt idx="8">
                  <c:v>275.5</c:v>
                </c:pt>
                <c:pt idx="9">
                  <c:v>266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03272792"/>
        <c:axId val="447179312"/>
      </c:barChart>
      <c:catAx>
        <c:axId val="2032727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471793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471793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032727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247</c:v>
                </c:pt>
                <c:pt idx="1">
                  <c:v>297</c:v>
                </c:pt>
                <c:pt idx="2">
                  <c:v>303</c:v>
                </c:pt>
                <c:pt idx="3">
                  <c:v>293.5</c:v>
                </c:pt>
                <c:pt idx="4">
                  <c:v>301</c:v>
                </c:pt>
                <c:pt idx="5">
                  <c:v>280</c:v>
                </c:pt>
                <c:pt idx="6">
                  <c:v>310</c:v>
                </c:pt>
                <c:pt idx="7">
                  <c:v>321</c:v>
                </c:pt>
                <c:pt idx="8">
                  <c:v>371</c:v>
                </c:pt>
                <c:pt idx="9">
                  <c:v>318.5</c:v>
                </c:pt>
                <c:pt idx="10">
                  <c:v>274</c:v>
                </c:pt>
                <c:pt idx="11">
                  <c:v>290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47180096"/>
        <c:axId val="447180488"/>
      </c:barChart>
      <c:catAx>
        <c:axId val="4471800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471804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471804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471800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74E-2"/>
          <c:y val="0.21153978578091168"/>
          <c:w val="0.92653184328741933"/>
          <c:h val="0.50000313002760377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281.5</c:v>
                </c:pt>
                <c:pt idx="1">
                  <c:v>267</c:v>
                </c:pt>
                <c:pt idx="2">
                  <c:v>305.5</c:v>
                </c:pt>
                <c:pt idx="3">
                  <c:v>304.5</c:v>
                </c:pt>
                <c:pt idx="4">
                  <c:v>301.5</c:v>
                </c:pt>
                <c:pt idx="5">
                  <c:v>327</c:v>
                </c:pt>
                <c:pt idx="6">
                  <c:v>323.5</c:v>
                </c:pt>
                <c:pt idx="7">
                  <c:v>309.5</c:v>
                </c:pt>
                <c:pt idx="8">
                  <c:v>294.5</c:v>
                </c:pt>
                <c:pt idx="9">
                  <c:v>275.5</c:v>
                </c:pt>
                <c:pt idx="10">
                  <c:v>193.5</c:v>
                </c:pt>
                <c:pt idx="11">
                  <c:v>247.5</c:v>
                </c:pt>
                <c:pt idx="12">
                  <c:v>293.5</c:v>
                </c:pt>
                <c:pt idx="13">
                  <c:v>266</c:v>
                </c:pt>
                <c:pt idx="14">
                  <c:v>278</c:v>
                </c:pt>
                <c:pt idx="15">
                  <c:v>289.5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50601104"/>
        <c:axId val="450601496"/>
      </c:barChart>
      <c:catAx>
        <c:axId val="4506011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34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506014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506014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50601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82E-2"/>
          <c:y val="0.22875963005278591"/>
          <c:w val="0.90847115734818018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597.5</c:v>
                </c:pt>
                <c:pt idx="1">
                  <c:v>616</c:v>
                </c:pt>
                <c:pt idx="2">
                  <c:v>679</c:v>
                </c:pt>
                <c:pt idx="3">
                  <c:v>694</c:v>
                </c:pt>
                <c:pt idx="4">
                  <c:v>587.5</c:v>
                </c:pt>
                <c:pt idx="5">
                  <c:v>574.5</c:v>
                </c:pt>
                <c:pt idx="6">
                  <c:v>573.5</c:v>
                </c:pt>
                <c:pt idx="7">
                  <c:v>523</c:v>
                </c:pt>
                <c:pt idx="8">
                  <c:v>589</c:v>
                </c:pt>
                <c:pt idx="9">
                  <c:v>506.5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50602280"/>
        <c:axId val="450602672"/>
      </c:barChart>
      <c:catAx>
        <c:axId val="4506022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506026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506026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506022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65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554.5</c:v>
                </c:pt>
                <c:pt idx="1">
                  <c:v>605</c:v>
                </c:pt>
                <c:pt idx="2">
                  <c:v>605.5</c:v>
                </c:pt>
                <c:pt idx="3">
                  <c:v>583.5</c:v>
                </c:pt>
                <c:pt idx="4">
                  <c:v>572</c:v>
                </c:pt>
                <c:pt idx="5">
                  <c:v>573</c:v>
                </c:pt>
                <c:pt idx="6">
                  <c:v>627.5</c:v>
                </c:pt>
                <c:pt idx="7">
                  <c:v>606.5</c:v>
                </c:pt>
                <c:pt idx="8">
                  <c:v>667</c:v>
                </c:pt>
                <c:pt idx="9">
                  <c:v>578.5</c:v>
                </c:pt>
                <c:pt idx="10">
                  <c:v>580.5</c:v>
                </c:pt>
                <c:pt idx="11">
                  <c:v>600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421864"/>
        <c:axId val="1422256"/>
      </c:barChart>
      <c:catAx>
        <c:axId val="14218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422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22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4218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608.5</c:v>
                </c:pt>
                <c:pt idx="1">
                  <c:v>609</c:v>
                </c:pt>
                <c:pt idx="2">
                  <c:v>613.5</c:v>
                </c:pt>
                <c:pt idx="3">
                  <c:v>614.5</c:v>
                </c:pt>
                <c:pt idx="4">
                  <c:v>596</c:v>
                </c:pt>
                <c:pt idx="5">
                  <c:v>644.5</c:v>
                </c:pt>
                <c:pt idx="6">
                  <c:v>604</c:v>
                </c:pt>
                <c:pt idx="7">
                  <c:v>604</c:v>
                </c:pt>
                <c:pt idx="8">
                  <c:v>585.5</c:v>
                </c:pt>
                <c:pt idx="9">
                  <c:v>573.5</c:v>
                </c:pt>
                <c:pt idx="10">
                  <c:v>569.5</c:v>
                </c:pt>
                <c:pt idx="11">
                  <c:v>603</c:v>
                </c:pt>
                <c:pt idx="12">
                  <c:v>679</c:v>
                </c:pt>
                <c:pt idx="13">
                  <c:v>613.5</c:v>
                </c:pt>
                <c:pt idx="14">
                  <c:v>613.5</c:v>
                </c:pt>
                <c:pt idx="15">
                  <c:v>609.5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423040"/>
        <c:axId val="202484960"/>
      </c:barChart>
      <c:catAx>
        <c:axId val="14230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22"/>
              <c:y val="0.8662447322997541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024849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24849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4230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17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1497.5</c:v>
                </c:pt>
                <c:pt idx="4">
                  <c:v>1455</c:v>
                </c:pt>
                <c:pt idx="5">
                  <c:v>1436</c:v>
                </c:pt>
                <c:pt idx="6">
                  <c:v>1397.5</c:v>
                </c:pt>
                <c:pt idx="7">
                  <c:v>1302</c:v>
                </c:pt>
                <c:pt idx="8">
                  <c:v>1284.5</c:v>
                </c:pt>
                <c:pt idx="9">
                  <c:v>1202</c:v>
                </c:pt>
                <c:pt idx="13">
                  <c:v>1287</c:v>
                </c:pt>
                <c:pt idx="14">
                  <c:v>1254.5</c:v>
                </c:pt>
                <c:pt idx="15">
                  <c:v>1230</c:v>
                </c:pt>
                <c:pt idx="16">
                  <c:v>1202.5</c:v>
                </c:pt>
                <c:pt idx="17">
                  <c:v>1187</c:v>
                </c:pt>
                <c:pt idx="18">
                  <c:v>1183.5</c:v>
                </c:pt>
                <c:pt idx="19">
                  <c:v>1164</c:v>
                </c:pt>
                <c:pt idx="20">
                  <c:v>1259.5</c:v>
                </c:pt>
                <c:pt idx="21">
                  <c:v>1320.5</c:v>
                </c:pt>
                <c:pt idx="22">
                  <c:v>1415</c:v>
                </c:pt>
                <c:pt idx="23">
                  <c:v>1464.5</c:v>
                </c:pt>
                <c:pt idx="24">
                  <c:v>1424</c:v>
                </c:pt>
                <c:pt idx="25">
                  <c:v>1388.5</c:v>
                </c:pt>
                <c:pt idx="29">
                  <c:v>1208</c:v>
                </c:pt>
                <c:pt idx="30">
                  <c:v>1171.5</c:v>
                </c:pt>
                <c:pt idx="31">
                  <c:v>1156.5</c:v>
                </c:pt>
                <c:pt idx="32">
                  <c:v>1171.5</c:v>
                </c:pt>
                <c:pt idx="33">
                  <c:v>1167</c:v>
                </c:pt>
                <c:pt idx="34">
                  <c:v>1192</c:v>
                </c:pt>
                <c:pt idx="35">
                  <c:v>1159</c:v>
                </c:pt>
                <c:pt idx="36">
                  <c:v>1148</c:v>
                </c:pt>
                <c:pt idx="37">
                  <c:v>1172.5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0</c:formatCode>
                <c:ptCount val="38"/>
                <c:pt idx="3">
                  <c:v>1089</c:v>
                </c:pt>
                <c:pt idx="4">
                  <c:v>1121.5</c:v>
                </c:pt>
                <c:pt idx="5">
                  <c:v>1099</c:v>
                </c:pt>
                <c:pt idx="6">
                  <c:v>1032</c:v>
                </c:pt>
                <c:pt idx="7">
                  <c:v>956.5</c:v>
                </c:pt>
                <c:pt idx="8">
                  <c:v>975.5</c:v>
                </c:pt>
                <c:pt idx="9">
                  <c:v>990</c:v>
                </c:pt>
                <c:pt idx="13">
                  <c:v>1158.5</c:v>
                </c:pt>
                <c:pt idx="14">
                  <c:v>1178.5</c:v>
                </c:pt>
                <c:pt idx="15">
                  <c:v>1238.5</c:v>
                </c:pt>
                <c:pt idx="16">
                  <c:v>1256.5</c:v>
                </c:pt>
                <c:pt idx="17">
                  <c:v>1261.5</c:v>
                </c:pt>
                <c:pt idx="18">
                  <c:v>1254.5</c:v>
                </c:pt>
                <c:pt idx="19">
                  <c:v>1203</c:v>
                </c:pt>
                <c:pt idx="20">
                  <c:v>1073</c:v>
                </c:pt>
                <c:pt idx="21">
                  <c:v>1011</c:v>
                </c:pt>
                <c:pt idx="22">
                  <c:v>1010</c:v>
                </c:pt>
                <c:pt idx="23">
                  <c:v>1000.5</c:v>
                </c:pt>
                <c:pt idx="24">
                  <c:v>1085</c:v>
                </c:pt>
                <c:pt idx="25">
                  <c:v>1127</c:v>
                </c:pt>
                <c:pt idx="29">
                  <c:v>1140.5</c:v>
                </c:pt>
                <c:pt idx="30">
                  <c:v>1194.5</c:v>
                </c:pt>
                <c:pt idx="31">
                  <c:v>1177.5</c:v>
                </c:pt>
                <c:pt idx="32">
                  <c:v>1184.5</c:v>
                </c:pt>
                <c:pt idx="33">
                  <c:v>1212</c:v>
                </c:pt>
                <c:pt idx="34">
                  <c:v>1282</c:v>
                </c:pt>
                <c:pt idx="35">
                  <c:v>1320.5</c:v>
                </c:pt>
                <c:pt idx="36">
                  <c:v>1284.5</c:v>
                </c:pt>
                <c:pt idx="37">
                  <c:v>1253.5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VOL'!$AR$22:$CC$22</c:f>
              <c:numCache>
                <c:formatCode>General</c:formatCode>
                <c:ptCount val="38"/>
                <c:pt idx="3">
                  <c:v>2586.5</c:v>
                </c:pt>
                <c:pt idx="4">
                  <c:v>2576.5</c:v>
                </c:pt>
                <c:pt idx="5">
                  <c:v>2535</c:v>
                </c:pt>
                <c:pt idx="6">
                  <c:v>2429.5</c:v>
                </c:pt>
                <c:pt idx="7">
                  <c:v>2258.5</c:v>
                </c:pt>
                <c:pt idx="8">
                  <c:v>2260</c:v>
                </c:pt>
                <c:pt idx="9">
                  <c:v>2192</c:v>
                </c:pt>
                <c:pt idx="13">
                  <c:v>2445.5</c:v>
                </c:pt>
                <c:pt idx="14">
                  <c:v>2433</c:v>
                </c:pt>
                <c:pt idx="15">
                  <c:v>2468.5</c:v>
                </c:pt>
                <c:pt idx="16">
                  <c:v>2459</c:v>
                </c:pt>
                <c:pt idx="17">
                  <c:v>2448.5</c:v>
                </c:pt>
                <c:pt idx="18">
                  <c:v>2438</c:v>
                </c:pt>
                <c:pt idx="19">
                  <c:v>2367</c:v>
                </c:pt>
                <c:pt idx="20">
                  <c:v>2332.5</c:v>
                </c:pt>
                <c:pt idx="21">
                  <c:v>2331.5</c:v>
                </c:pt>
                <c:pt idx="22">
                  <c:v>2425</c:v>
                </c:pt>
                <c:pt idx="23">
                  <c:v>2465</c:v>
                </c:pt>
                <c:pt idx="24">
                  <c:v>2509</c:v>
                </c:pt>
                <c:pt idx="25">
                  <c:v>2515.5</c:v>
                </c:pt>
                <c:pt idx="29">
                  <c:v>2348.5</c:v>
                </c:pt>
                <c:pt idx="30">
                  <c:v>2366</c:v>
                </c:pt>
                <c:pt idx="31">
                  <c:v>2334</c:v>
                </c:pt>
                <c:pt idx="32">
                  <c:v>2356</c:v>
                </c:pt>
                <c:pt idx="33">
                  <c:v>2379</c:v>
                </c:pt>
                <c:pt idx="34">
                  <c:v>2474</c:v>
                </c:pt>
                <c:pt idx="35">
                  <c:v>2479.5</c:v>
                </c:pt>
                <c:pt idx="36">
                  <c:v>2432.5</c:v>
                </c:pt>
                <c:pt idx="37">
                  <c:v>2426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2485744"/>
        <c:axId val="202486136"/>
      </c:lineChart>
      <c:catAx>
        <c:axId val="202485744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202486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2486136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202485744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 alignWithMargins="0"/>
    <c:pageMargins b="1" l="0.75000000000000333" r="0.75000000000000333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13494628792E-2"/>
          <c:y val="0.20479440069991287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94967440"/>
        <c:axId val="394965872"/>
      </c:barChart>
      <c:catAx>
        <c:axId val="3949674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49658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949658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49674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802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94964696"/>
        <c:axId val="394965088"/>
      </c:barChart>
      <c:catAx>
        <c:axId val="3949646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49650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949650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49646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373.5</c:v>
                </c:pt>
                <c:pt idx="1">
                  <c:v>342</c:v>
                </c:pt>
                <c:pt idx="2">
                  <c:v>390</c:v>
                </c:pt>
                <c:pt idx="3">
                  <c:v>392</c:v>
                </c:pt>
                <c:pt idx="4">
                  <c:v>331</c:v>
                </c:pt>
                <c:pt idx="5">
                  <c:v>323</c:v>
                </c:pt>
                <c:pt idx="6">
                  <c:v>351.5</c:v>
                </c:pt>
                <c:pt idx="7">
                  <c:v>296.5</c:v>
                </c:pt>
                <c:pt idx="8">
                  <c:v>313.5</c:v>
                </c:pt>
                <c:pt idx="9">
                  <c:v>240.5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530065968"/>
        <c:axId val="530066360"/>
      </c:barChart>
      <c:catAx>
        <c:axId val="5300659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5300663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300663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5300659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307.5</c:v>
                </c:pt>
                <c:pt idx="1">
                  <c:v>308</c:v>
                </c:pt>
                <c:pt idx="2">
                  <c:v>302.5</c:v>
                </c:pt>
                <c:pt idx="3">
                  <c:v>290</c:v>
                </c:pt>
                <c:pt idx="4">
                  <c:v>271</c:v>
                </c:pt>
                <c:pt idx="5">
                  <c:v>293</c:v>
                </c:pt>
                <c:pt idx="6">
                  <c:v>317.5</c:v>
                </c:pt>
                <c:pt idx="7">
                  <c:v>285.5</c:v>
                </c:pt>
                <c:pt idx="8">
                  <c:v>296</c:v>
                </c:pt>
                <c:pt idx="9">
                  <c:v>260</c:v>
                </c:pt>
                <c:pt idx="10">
                  <c:v>306.5</c:v>
                </c:pt>
                <c:pt idx="11">
                  <c:v>310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54635208"/>
        <c:axId val="454634816"/>
      </c:barChart>
      <c:catAx>
        <c:axId val="4546352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546348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546348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546352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9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25"/>
          <c:w val="0.92769502452399832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327</c:v>
                </c:pt>
                <c:pt idx="1">
                  <c:v>342</c:v>
                </c:pt>
                <c:pt idx="2">
                  <c:v>308</c:v>
                </c:pt>
                <c:pt idx="3">
                  <c:v>310</c:v>
                </c:pt>
                <c:pt idx="4">
                  <c:v>294.5</c:v>
                </c:pt>
                <c:pt idx="5">
                  <c:v>317.5</c:v>
                </c:pt>
                <c:pt idx="6">
                  <c:v>280.5</c:v>
                </c:pt>
                <c:pt idx="7">
                  <c:v>294.5</c:v>
                </c:pt>
                <c:pt idx="8">
                  <c:v>291</c:v>
                </c:pt>
                <c:pt idx="9">
                  <c:v>298</c:v>
                </c:pt>
                <c:pt idx="10">
                  <c:v>376</c:v>
                </c:pt>
                <c:pt idx="11">
                  <c:v>355.5</c:v>
                </c:pt>
                <c:pt idx="12">
                  <c:v>385.5</c:v>
                </c:pt>
                <c:pt idx="13">
                  <c:v>347.5</c:v>
                </c:pt>
                <c:pt idx="14">
                  <c:v>335.5</c:v>
                </c:pt>
                <c:pt idx="15">
                  <c:v>320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530249480"/>
        <c:axId val="530249872"/>
      </c:barChart>
      <c:catAx>
        <c:axId val="5302494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5302498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302498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5302494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529660328"/>
        <c:axId val="529660720"/>
      </c:barChart>
      <c:catAx>
        <c:axId val="5296603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5296607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296607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5296603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54635992"/>
        <c:axId val="529661504"/>
      </c:barChart>
      <c:catAx>
        <c:axId val="4546359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5296615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296615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546359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51"/>
          <c:y val="3.225806451612925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88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03271616"/>
        <c:axId val="203272008"/>
      </c:barChart>
      <c:catAx>
        <c:axId val="2032716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032720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32720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6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032716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6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9525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28575</xdr:colOff>
      <xdr:row>37</xdr:row>
      <xdr:rowOff>19050</xdr:rowOff>
    </xdr:from>
    <xdr:to>
      <xdr:col>21</xdr:col>
      <xdr:colOff>0</xdr:colOff>
      <xdr:row>46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</xdr:colOff>
      <xdr:row>46</xdr:row>
      <xdr:rowOff>57151</xdr:rowOff>
    </xdr:from>
    <xdr:to>
      <xdr:col>20</xdr:col>
      <xdr:colOff>390525</xdr:colOff>
      <xdr:row>54</xdr:row>
      <xdr:rowOff>142875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9525</xdr:colOff>
      <xdr:row>46</xdr:row>
      <xdr:rowOff>28575</xdr:rowOff>
    </xdr:from>
    <xdr:to>
      <xdr:col>21</xdr:col>
      <xdr:colOff>0</xdr:colOff>
      <xdr:row>55</xdr:row>
      <xdr:rowOff>114300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34</xdr:row>
      <xdr:rowOff>122228</xdr:rowOff>
    </xdr:from>
    <xdr:to>
      <xdr:col>40</xdr:col>
      <xdr:colOff>304800</xdr:colOff>
      <xdr:row>63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95251</xdr:rowOff>
    </xdr:from>
    <xdr:to>
      <xdr:col>11</xdr:col>
      <xdr:colOff>19050</xdr:colOff>
      <xdr:row>6</xdr:row>
      <xdr:rowOff>83737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49864" y="95251"/>
          <a:ext cx="2250202" cy="10561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240741</xdr:colOff>
      <xdr:row>0</xdr:row>
      <xdr:rowOff>157004</xdr:rowOff>
    </xdr:from>
    <xdr:to>
      <xdr:col>36</xdr:col>
      <xdr:colOff>20933</xdr:colOff>
      <xdr:row>5</xdr:row>
      <xdr:rowOff>83735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964615" y="157004"/>
          <a:ext cx="1664258" cy="8373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2"/>
  <sheetViews>
    <sheetView workbookViewId="0">
      <selection activeCell="Y10" sqref="Y10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1" ht="15.75" customHeight="1" x14ac:dyDescent="0.2">
      <c r="A2" s="177" t="s">
        <v>38</v>
      </c>
      <c r="B2" s="177"/>
      <c r="C2" s="177"/>
      <c r="D2" s="177"/>
      <c r="E2" s="177"/>
      <c r="F2" s="177"/>
      <c r="G2" s="177"/>
      <c r="H2" s="177"/>
      <c r="I2" s="177"/>
      <c r="J2" s="177"/>
      <c r="K2" s="177"/>
      <c r="L2" s="177"/>
      <c r="M2" s="177"/>
      <c r="N2" s="177"/>
      <c r="O2" s="177"/>
      <c r="P2" s="177"/>
      <c r="Q2" s="177"/>
      <c r="R2" s="177"/>
      <c r="S2" s="177"/>
      <c r="T2" s="177"/>
      <c r="U2" s="177"/>
    </row>
    <row r="3" spans="1:21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1" ht="12.75" customHeight="1" x14ac:dyDescent="0.2">
      <c r="A4" s="175" t="s">
        <v>54</v>
      </c>
      <c r="B4" s="175"/>
      <c r="C4" s="175"/>
      <c r="D4" s="26"/>
      <c r="E4" s="179" t="s">
        <v>60</v>
      </c>
      <c r="F4" s="179"/>
      <c r="G4" s="179"/>
      <c r="H4" s="179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1" ht="12.75" customHeight="1" x14ac:dyDescent="0.2">
      <c r="A5" s="169" t="s">
        <v>56</v>
      </c>
      <c r="B5" s="169"/>
      <c r="C5" s="169"/>
      <c r="D5" s="179" t="s">
        <v>150</v>
      </c>
      <c r="E5" s="179"/>
      <c r="F5" s="179"/>
      <c r="G5" s="179"/>
      <c r="H5" s="179"/>
      <c r="I5" s="169" t="s">
        <v>53</v>
      </c>
      <c r="J5" s="169"/>
      <c r="K5" s="169"/>
      <c r="L5" s="180">
        <v>1254</v>
      </c>
      <c r="M5" s="180"/>
      <c r="N5" s="180"/>
      <c r="O5" s="12"/>
      <c r="P5" s="169" t="s">
        <v>57</v>
      </c>
      <c r="Q5" s="169"/>
      <c r="R5" s="169"/>
      <c r="S5" s="178" t="s">
        <v>63</v>
      </c>
      <c r="T5" s="178"/>
      <c r="U5" s="178"/>
    </row>
    <row r="6" spans="1:21" ht="12.75" customHeight="1" x14ac:dyDescent="0.2">
      <c r="A6" s="169" t="s">
        <v>55</v>
      </c>
      <c r="B6" s="169"/>
      <c r="C6" s="169"/>
      <c r="D6" s="176"/>
      <c r="E6" s="176"/>
      <c r="F6" s="176"/>
      <c r="G6" s="176"/>
      <c r="H6" s="176"/>
      <c r="I6" s="169" t="s">
        <v>59</v>
      </c>
      <c r="J6" s="169"/>
      <c r="K6" s="169"/>
      <c r="L6" s="181">
        <v>2</v>
      </c>
      <c r="M6" s="181"/>
      <c r="N6" s="181"/>
      <c r="O6" s="42"/>
      <c r="P6" s="169" t="s">
        <v>58</v>
      </c>
      <c r="Q6" s="169"/>
      <c r="R6" s="169"/>
      <c r="S6" s="174">
        <v>42395</v>
      </c>
      <c r="T6" s="174"/>
      <c r="U6" s="174"/>
    </row>
    <row r="7" spans="1:21" ht="11.25" customHeight="1" x14ac:dyDescent="0.2">
      <c r="A7" s="13"/>
      <c r="B7" s="11"/>
      <c r="C7" s="11"/>
      <c r="D7" s="11"/>
      <c r="E7" s="173"/>
      <c r="F7" s="173"/>
      <c r="G7" s="173"/>
      <c r="H7" s="173"/>
      <c r="I7" s="173"/>
      <c r="J7" s="173"/>
      <c r="K7" s="173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1" ht="12.75" customHeight="1" x14ac:dyDescent="0.2">
      <c r="A8" s="166" t="s">
        <v>36</v>
      </c>
      <c r="B8" s="170" t="s">
        <v>34</v>
      </c>
      <c r="C8" s="171"/>
      <c r="D8" s="171"/>
      <c r="E8" s="172"/>
      <c r="F8" s="166" t="s">
        <v>35</v>
      </c>
      <c r="G8" s="166" t="s">
        <v>37</v>
      </c>
      <c r="H8" s="166" t="s">
        <v>36</v>
      </c>
      <c r="I8" s="170" t="s">
        <v>34</v>
      </c>
      <c r="J8" s="171"/>
      <c r="K8" s="171"/>
      <c r="L8" s="172"/>
      <c r="M8" s="166" t="s">
        <v>35</v>
      </c>
      <c r="N8" s="166" t="s">
        <v>37</v>
      </c>
      <c r="O8" s="166" t="s">
        <v>36</v>
      </c>
      <c r="P8" s="170" t="s">
        <v>34</v>
      </c>
      <c r="Q8" s="171"/>
      <c r="R8" s="171"/>
      <c r="S8" s="172"/>
      <c r="T8" s="166" t="s">
        <v>35</v>
      </c>
      <c r="U8" s="166" t="s">
        <v>37</v>
      </c>
    </row>
    <row r="9" spans="1:21" ht="12" customHeight="1" x14ac:dyDescent="0.2">
      <c r="A9" s="168"/>
      <c r="B9" s="15" t="s">
        <v>52</v>
      </c>
      <c r="C9" s="15" t="s">
        <v>0</v>
      </c>
      <c r="D9" s="15" t="s">
        <v>2</v>
      </c>
      <c r="E9" s="16" t="s">
        <v>3</v>
      </c>
      <c r="F9" s="168"/>
      <c r="G9" s="168"/>
      <c r="H9" s="168"/>
      <c r="I9" s="17" t="s">
        <v>52</v>
      </c>
      <c r="J9" s="17" t="s">
        <v>0</v>
      </c>
      <c r="K9" s="15" t="s">
        <v>2</v>
      </c>
      <c r="L9" s="16" t="s">
        <v>3</v>
      </c>
      <c r="M9" s="168"/>
      <c r="N9" s="168"/>
      <c r="O9" s="168"/>
      <c r="P9" s="17" t="s">
        <v>52</v>
      </c>
      <c r="Q9" s="17" t="s">
        <v>0</v>
      </c>
      <c r="R9" s="15" t="s">
        <v>2</v>
      </c>
      <c r="S9" s="16" t="s">
        <v>3</v>
      </c>
      <c r="T9" s="168"/>
      <c r="U9" s="167"/>
    </row>
    <row r="10" spans="1:21" ht="24" customHeight="1" x14ac:dyDescent="0.2">
      <c r="A10" s="18" t="s">
        <v>11</v>
      </c>
      <c r="B10" s="46"/>
      <c r="C10" s="46"/>
      <c r="D10" s="46"/>
      <c r="E10" s="46"/>
      <c r="F10" s="6">
        <f t="shared" ref="F10:F22" si="0">B10*0.5+C10*1+D10*2+E10*2.5</f>
        <v>0</v>
      </c>
      <c r="G10" s="2"/>
      <c r="H10" s="19" t="s">
        <v>4</v>
      </c>
      <c r="I10" s="46"/>
      <c r="J10" s="46"/>
      <c r="K10" s="46"/>
      <c r="L10" s="46"/>
      <c r="M10" s="6">
        <f t="shared" ref="M10:M22" si="1">I10*0.5+J10*1+K10*2+L10*2.5</f>
        <v>0</v>
      </c>
      <c r="N10" s="9">
        <f>F20+F21+F22+M10</f>
        <v>0</v>
      </c>
      <c r="O10" s="19" t="s">
        <v>43</v>
      </c>
      <c r="P10" s="46"/>
      <c r="Q10" s="46"/>
      <c r="R10" s="46"/>
      <c r="S10" s="46"/>
      <c r="T10" s="6">
        <f t="shared" ref="T10:T21" si="2">P10*0.5+Q10*1+R10*2+S10*2.5</f>
        <v>0</v>
      </c>
      <c r="U10" s="36"/>
    </row>
    <row r="11" spans="1:21" ht="24" customHeight="1" x14ac:dyDescent="0.2">
      <c r="A11" s="18" t="s">
        <v>14</v>
      </c>
      <c r="B11" s="46"/>
      <c r="C11" s="46"/>
      <c r="D11" s="46"/>
      <c r="E11" s="46"/>
      <c r="F11" s="6">
        <f t="shared" si="0"/>
        <v>0</v>
      </c>
      <c r="G11" s="2"/>
      <c r="H11" s="19" t="s">
        <v>5</v>
      </c>
      <c r="I11" s="46"/>
      <c r="J11" s="46"/>
      <c r="K11" s="46"/>
      <c r="L11" s="46"/>
      <c r="M11" s="6">
        <f t="shared" si="1"/>
        <v>0</v>
      </c>
      <c r="N11" s="9">
        <f>F21+F22+M10+M11</f>
        <v>0</v>
      </c>
      <c r="O11" s="19" t="s">
        <v>44</v>
      </c>
      <c r="P11" s="46"/>
      <c r="Q11" s="46"/>
      <c r="R11" s="46"/>
      <c r="S11" s="46"/>
      <c r="T11" s="6">
        <f t="shared" si="2"/>
        <v>0</v>
      </c>
      <c r="U11" s="2"/>
    </row>
    <row r="12" spans="1:21" ht="24" customHeight="1" x14ac:dyDescent="0.2">
      <c r="A12" s="18" t="s">
        <v>17</v>
      </c>
      <c r="B12" s="46"/>
      <c r="C12" s="46"/>
      <c r="D12" s="46"/>
      <c r="E12" s="46"/>
      <c r="F12" s="6">
        <f t="shared" si="0"/>
        <v>0</v>
      </c>
      <c r="G12" s="2"/>
      <c r="H12" s="19" t="s">
        <v>6</v>
      </c>
      <c r="I12" s="46"/>
      <c r="J12" s="46"/>
      <c r="K12" s="46"/>
      <c r="L12" s="46"/>
      <c r="M12" s="6">
        <f t="shared" si="1"/>
        <v>0</v>
      </c>
      <c r="N12" s="2">
        <f>F22+M10+M11+M12</f>
        <v>0</v>
      </c>
      <c r="O12" s="19" t="s">
        <v>32</v>
      </c>
      <c r="P12" s="46"/>
      <c r="Q12" s="46"/>
      <c r="R12" s="46"/>
      <c r="S12" s="46"/>
      <c r="T12" s="6">
        <f t="shared" si="2"/>
        <v>0</v>
      </c>
      <c r="U12" s="2"/>
    </row>
    <row r="13" spans="1:21" ht="24" customHeight="1" x14ac:dyDescent="0.2">
      <c r="A13" s="18" t="s">
        <v>19</v>
      </c>
      <c r="B13" s="46"/>
      <c r="C13" s="46"/>
      <c r="D13" s="46"/>
      <c r="E13" s="46"/>
      <c r="F13" s="6">
        <f t="shared" si="0"/>
        <v>0</v>
      </c>
      <c r="G13" s="2">
        <f t="shared" ref="G13:G19" si="3">F10+F11+F12+F13</f>
        <v>0</v>
      </c>
      <c r="H13" s="19" t="s">
        <v>7</v>
      </c>
      <c r="I13" s="46"/>
      <c r="J13" s="46"/>
      <c r="K13" s="46"/>
      <c r="L13" s="46"/>
      <c r="M13" s="6">
        <f t="shared" si="1"/>
        <v>0</v>
      </c>
      <c r="N13" s="2">
        <f t="shared" ref="N13:N18" si="4">M10+M11+M12+M13</f>
        <v>0</v>
      </c>
      <c r="O13" s="19" t="s">
        <v>33</v>
      </c>
      <c r="P13" s="46"/>
      <c r="Q13" s="46"/>
      <c r="R13" s="46"/>
      <c r="S13" s="46"/>
      <c r="T13" s="6">
        <f t="shared" si="2"/>
        <v>0</v>
      </c>
      <c r="U13" s="2">
        <f t="shared" ref="U13:U21" si="5">T10+T11+T12+T13</f>
        <v>0</v>
      </c>
    </row>
    <row r="14" spans="1:21" ht="24" customHeight="1" x14ac:dyDescent="0.2">
      <c r="A14" s="18" t="s">
        <v>21</v>
      </c>
      <c r="B14" s="46"/>
      <c r="C14" s="46"/>
      <c r="D14" s="46"/>
      <c r="E14" s="46"/>
      <c r="F14" s="6">
        <f t="shared" si="0"/>
        <v>0</v>
      </c>
      <c r="G14" s="2">
        <f t="shared" si="3"/>
        <v>0</v>
      </c>
      <c r="H14" s="19" t="s">
        <v>9</v>
      </c>
      <c r="I14" s="46"/>
      <c r="J14" s="46"/>
      <c r="K14" s="46"/>
      <c r="L14" s="46"/>
      <c r="M14" s="6">
        <f t="shared" si="1"/>
        <v>0</v>
      </c>
      <c r="N14" s="2">
        <f t="shared" si="4"/>
        <v>0</v>
      </c>
      <c r="O14" s="19" t="s">
        <v>29</v>
      </c>
      <c r="P14" s="45"/>
      <c r="Q14" s="45"/>
      <c r="R14" s="45"/>
      <c r="S14" s="45"/>
      <c r="T14" s="6">
        <f t="shared" si="2"/>
        <v>0</v>
      </c>
      <c r="U14" s="2">
        <f t="shared" si="5"/>
        <v>0</v>
      </c>
    </row>
    <row r="15" spans="1:21" ht="24" customHeight="1" x14ac:dyDescent="0.2">
      <c r="A15" s="18" t="s">
        <v>23</v>
      </c>
      <c r="B15" s="46"/>
      <c r="C15" s="46"/>
      <c r="D15" s="46"/>
      <c r="E15" s="46"/>
      <c r="F15" s="6">
        <f t="shared" si="0"/>
        <v>0</v>
      </c>
      <c r="G15" s="2">
        <f t="shared" si="3"/>
        <v>0</v>
      </c>
      <c r="H15" s="19" t="s">
        <v>12</v>
      </c>
      <c r="I15" s="46"/>
      <c r="J15" s="46"/>
      <c r="K15" s="46"/>
      <c r="L15" s="46"/>
      <c r="M15" s="6">
        <f t="shared" si="1"/>
        <v>0</v>
      </c>
      <c r="N15" s="2">
        <f t="shared" si="4"/>
        <v>0</v>
      </c>
      <c r="O15" s="18" t="s">
        <v>30</v>
      </c>
      <c r="P15" s="46"/>
      <c r="Q15" s="46"/>
      <c r="R15" s="45"/>
      <c r="S15" s="46"/>
      <c r="T15" s="6">
        <f t="shared" si="2"/>
        <v>0</v>
      </c>
      <c r="U15" s="2">
        <f t="shared" si="5"/>
        <v>0</v>
      </c>
    </row>
    <row r="16" spans="1:21" ht="24" customHeight="1" x14ac:dyDescent="0.2">
      <c r="A16" s="18" t="s">
        <v>39</v>
      </c>
      <c r="B16" s="46"/>
      <c r="C16" s="46"/>
      <c r="D16" s="46"/>
      <c r="E16" s="46"/>
      <c r="F16" s="6">
        <f t="shared" si="0"/>
        <v>0</v>
      </c>
      <c r="G16" s="2">
        <f t="shared" si="3"/>
        <v>0</v>
      </c>
      <c r="H16" s="19" t="s">
        <v>15</v>
      </c>
      <c r="I16" s="46"/>
      <c r="J16" s="46"/>
      <c r="K16" s="46"/>
      <c r="L16" s="46"/>
      <c r="M16" s="6">
        <f t="shared" si="1"/>
        <v>0</v>
      </c>
      <c r="N16" s="2">
        <f t="shared" si="4"/>
        <v>0</v>
      </c>
      <c r="O16" s="19" t="s">
        <v>8</v>
      </c>
      <c r="P16" s="46"/>
      <c r="Q16" s="46"/>
      <c r="R16" s="46"/>
      <c r="S16" s="46"/>
      <c r="T16" s="6">
        <f t="shared" si="2"/>
        <v>0</v>
      </c>
      <c r="U16" s="2">
        <f t="shared" si="5"/>
        <v>0</v>
      </c>
    </row>
    <row r="17" spans="1:21" ht="24" customHeight="1" x14ac:dyDescent="0.2">
      <c r="A17" s="18" t="s">
        <v>40</v>
      </c>
      <c r="B17" s="46"/>
      <c r="C17" s="46"/>
      <c r="D17" s="46"/>
      <c r="E17" s="46"/>
      <c r="F17" s="6">
        <f t="shared" si="0"/>
        <v>0</v>
      </c>
      <c r="G17" s="2">
        <f t="shared" si="3"/>
        <v>0</v>
      </c>
      <c r="H17" s="19" t="s">
        <v>18</v>
      </c>
      <c r="I17" s="46"/>
      <c r="J17" s="46"/>
      <c r="K17" s="46"/>
      <c r="L17" s="46"/>
      <c r="M17" s="6">
        <f t="shared" si="1"/>
        <v>0</v>
      </c>
      <c r="N17" s="2">
        <f t="shared" si="4"/>
        <v>0</v>
      </c>
      <c r="O17" s="19" t="s">
        <v>10</v>
      </c>
      <c r="P17" s="46"/>
      <c r="Q17" s="46"/>
      <c r="R17" s="46"/>
      <c r="S17" s="46"/>
      <c r="T17" s="6">
        <f t="shared" si="2"/>
        <v>0</v>
      </c>
      <c r="U17" s="2">
        <f t="shared" si="5"/>
        <v>0</v>
      </c>
    </row>
    <row r="18" spans="1:21" ht="24" customHeight="1" x14ac:dyDescent="0.2">
      <c r="A18" s="18" t="s">
        <v>41</v>
      </c>
      <c r="B18" s="46"/>
      <c r="C18" s="46"/>
      <c r="D18" s="46"/>
      <c r="E18" s="46"/>
      <c r="F18" s="6">
        <f t="shared" si="0"/>
        <v>0</v>
      </c>
      <c r="G18" s="2">
        <f t="shared" si="3"/>
        <v>0</v>
      </c>
      <c r="H18" s="19" t="s">
        <v>20</v>
      </c>
      <c r="I18" s="46"/>
      <c r="J18" s="46"/>
      <c r="K18" s="46"/>
      <c r="L18" s="46"/>
      <c r="M18" s="6">
        <f t="shared" si="1"/>
        <v>0</v>
      </c>
      <c r="N18" s="2">
        <f t="shared" si="4"/>
        <v>0</v>
      </c>
      <c r="O18" s="19" t="s">
        <v>13</v>
      </c>
      <c r="P18" s="46"/>
      <c r="Q18" s="46"/>
      <c r="R18" s="46"/>
      <c r="S18" s="46"/>
      <c r="T18" s="6">
        <f t="shared" si="2"/>
        <v>0</v>
      </c>
      <c r="U18" s="2">
        <f t="shared" si="5"/>
        <v>0</v>
      </c>
    </row>
    <row r="19" spans="1:21" ht="24" customHeight="1" thickBot="1" x14ac:dyDescent="0.25">
      <c r="A19" s="21" t="s">
        <v>42</v>
      </c>
      <c r="B19" s="47"/>
      <c r="C19" s="47"/>
      <c r="D19" s="47"/>
      <c r="E19" s="47"/>
      <c r="F19" s="7">
        <f t="shared" si="0"/>
        <v>0</v>
      </c>
      <c r="G19" s="3">
        <f t="shared" si="3"/>
        <v>0</v>
      </c>
      <c r="H19" s="20" t="s">
        <v>22</v>
      </c>
      <c r="I19" s="45"/>
      <c r="J19" s="45"/>
      <c r="K19" s="45"/>
      <c r="L19" s="45"/>
      <c r="M19" s="6">
        <f t="shared" si="1"/>
        <v>0</v>
      </c>
      <c r="N19" s="2">
        <f>M16+M17+M18+M19</f>
        <v>0</v>
      </c>
      <c r="O19" s="19" t="s">
        <v>16</v>
      </c>
      <c r="P19" s="46"/>
      <c r="Q19" s="46"/>
      <c r="R19" s="46"/>
      <c r="S19" s="46"/>
      <c r="T19" s="6">
        <f t="shared" si="2"/>
        <v>0</v>
      </c>
      <c r="U19" s="2">
        <f t="shared" si="5"/>
        <v>0</v>
      </c>
    </row>
    <row r="20" spans="1:21" ht="24" customHeight="1" x14ac:dyDescent="0.2">
      <c r="A20" s="19" t="s">
        <v>27</v>
      </c>
      <c r="B20" s="45"/>
      <c r="C20" s="45"/>
      <c r="D20" s="45"/>
      <c r="E20" s="45"/>
      <c r="F20" s="8">
        <f t="shared" si="0"/>
        <v>0</v>
      </c>
      <c r="G20" s="35"/>
      <c r="H20" s="19" t="s">
        <v>24</v>
      </c>
      <c r="I20" s="46"/>
      <c r="J20" s="46"/>
      <c r="K20" s="46"/>
      <c r="L20" s="46"/>
      <c r="M20" s="8">
        <f t="shared" si="1"/>
        <v>0</v>
      </c>
      <c r="N20" s="2">
        <f>M17+M18+M19+M20</f>
        <v>0</v>
      </c>
      <c r="O20" s="19" t="s">
        <v>45</v>
      </c>
      <c r="P20" s="45"/>
      <c r="Q20" s="45"/>
      <c r="R20" s="46"/>
      <c r="S20" s="45"/>
      <c r="T20" s="8">
        <f t="shared" si="2"/>
        <v>0</v>
      </c>
      <c r="U20" s="2">
        <f t="shared" si="5"/>
        <v>0</v>
      </c>
    </row>
    <row r="21" spans="1:21" ht="24" customHeight="1" thickBot="1" x14ac:dyDescent="0.25">
      <c r="A21" s="19" t="s">
        <v>28</v>
      </c>
      <c r="B21" s="46"/>
      <c r="C21" s="46"/>
      <c r="D21" s="46"/>
      <c r="E21" s="46"/>
      <c r="F21" s="6">
        <f t="shared" si="0"/>
        <v>0</v>
      </c>
      <c r="G21" s="36"/>
      <c r="H21" s="20" t="s">
        <v>25</v>
      </c>
      <c r="I21" s="46"/>
      <c r="J21" s="46"/>
      <c r="K21" s="46"/>
      <c r="L21" s="46"/>
      <c r="M21" s="6">
        <f t="shared" si="1"/>
        <v>0</v>
      </c>
      <c r="N21" s="2">
        <f>M18+M19+M20+M21</f>
        <v>0</v>
      </c>
      <c r="O21" s="21" t="s">
        <v>46</v>
      </c>
      <c r="P21" s="47"/>
      <c r="Q21" s="47"/>
      <c r="R21" s="47"/>
      <c r="S21" s="47"/>
      <c r="T21" s="7">
        <f t="shared" si="2"/>
        <v>0</v>
      </c>
      <c r="U21" s="3">
        <f t="shared" si="5"/>
        <v>0</v>
      </c>
    </row>
    <row r="22" spans="1:21" ht="24" customHeight="1" thickBot="1" x14ac:dyDescent="0.25">
      <c r="A22" s="19" t="s">
        <v>1</v>
      </c>
      <c r="B22" s="46"/>
      <c r="C22" s="46"/>
      <c r="D22" s="46"/>
      <c r="E22" s="46"/>
      <c r="F22" s="6">
        <f t="shared" si="0"/>
        <v>0</v>
      </c>
      <c r="G22" s="2"/>
      <c r="H22" s="21" t="s">
        <v>26</v>
      </c>
      <c r="I22" s="47"/>
      <c r="J22" s="47"/>
      <c r="K22" s="47"/>
      <c r="L22" s="47"/>
      <c r="M22" s="6">
        <f t="shared" si="1"/>
        <v>0</v>
      </c>
      <c r="N22" s="3">
        <f>M19+M20+M21+M22</f>
        <v>0</v>
      </c>
      <c r="O22" s="19"/>
      <c r="P22" s="45"/>
      <c r="Q22" s="45"/>
      <c r="R22" s="45"/>
      <c r="S22" s="45"/>
      <c r="T22" s="8"/>
      <c r="U22" s="34"/>
    </row>
    <row r="23" spans="1:21" ht="15" customHeight="1" x14ac:dyDescent="0.2">
      <c r="A23" s="185" t="s">
        <v>47</v>
      </c>
      <c r="B23" s="186"/>
      <c r="C23" s="191" t="s">
        <v>50</v>
      </c>
      <c r="D23" s="192"/>
      <c r="E23" s="192"/>
      <c r="F23" s="193"/>
      <c r="G23" s="84">
        <f>MAX(G13:G19)</f>
        <v>0</v>
      </c>
      <c r="H23" s="189" t="s">
        <v>48</v>
      </c>
      <c r="I23" s="190"/>
      <c r="J23" s="182" t="s">
        <v>50</v>
      </c>
      <c r="K23" s="183"/>
      <c r="L23" s="183"/>
      <c r="M23" s="184"/>
      <c r="N23" s="85">
        <f>MAX(N10:N22)</f>
        <v>0</v>
      </c>
      <c r="O23" s="185" t="s">
        <v>49</v>
      </c>
      <c r="P23" s="186"/>
      <c r="Q23" s="191" t="s">
        <v>50</v>
      </c>
      <c r="R23" s="192"/>
      <c r="S23" s="192"/>
      <c r="T23" s="193"/>
      <c r="U23" s="84">
        <f>MAX(U13:U21)</f>
        <v>0</v>
      </c>
    </row>
    <row r="24" spans="1:21" ht="15" customHeight="1" x14ac:dyDescent="0.2">
      <c r="A24" s="187"/>
      <c r="B24" s="188"/>
      <c r="C24" s="82" t="s">
        <v>73</v>
      </c>
      <c r="D24" s="86"/>
      <c r="E24" s="86"/>
      <c r="F24" s="87" t="s">
        <v>79</v>
      </c>
      <c r="G24" s="88"/>
      <c r="H24" s="187"/>
      <c r="I24" s="188"/>
      <c r="J24" s="82" t="s">
        <v>73</v>
      </c>
      <c r="K24" s="86"/>
      <c r="L24" s="86"/>
      <c r="M24" s="87" t="s">
        <v>67</v>
      </c>
      <c r="N24" s="88"/>
      <c r="O24" s="187"/>
      <c r="P24" s="188"/>
      <c r="Q24" s="82" t="s">
        <v>73</v>
      </c>
      <c r="R24" s="86"/>
      <c r="S24" s="86"/>
      <c r="T24" s="87" t="s">
        <v>72</v>
      </c>
      <c r="U24" s="88"/>
    </row>
    <row r="25" spans="1:21" ht="1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1" ht="12.75" x14ac:dyDescent="0.2">
      <c r="A26" s="194" t="s">
        <v>51</v>
      </c>
      <c r="B26" s="194"/>
      <c r="C26" s="194"/>
      <c r="D26" s="194"/>
      <c r="E26" s="194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1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1" ht="12.75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1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1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1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1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1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1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1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1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1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1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1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1" t="s">
        <v>27</v>
      </c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x14ac:dyDescent="0.2">
      <c r="A58" s="1" t="s">
        <v>28</v>
      </c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1" t="s">
        <v>1</v>
      </c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1" t="s">
        <v>4</v>
      </c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1" t="s">
        <v>5</v>
      </c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1" t="s">
        <v>6</v>
      </c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1" t="s">
        <v>7</v>
      </c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1" t="s">
        <v>9</v>
      </c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1" t="s">
        <v>12</v>
      </c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15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18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20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22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24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25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26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</mergeCells>
  <phoneticPr fontId="0" type="noConversion"/>
  <printOptions horizontalCentered="1" verticalCentered="1"/>
  <pageMargins left="0.25" right="0.25" top="0.31496062992125984" bottom="0.31496062992125984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workbookViewId="0">
      <selection activeCell="T24" sqref="T24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7" t="s">
        <v>38</v>
      </c>
      <c r="B2" s="177"/>
      <c r="C2" s="177"/>
      <c r="D2" s="177"/>
      <c r="E2" s="177"/>
      <c r="F2" s="177"/>
      <c r="G2" s="177"/>
      <c r="H2" s="177"/>
      <c r="I2" s="177"/>
      <c r="J2" s="177"/>
      <c r="K2" s="177"/>
      <c r="L2" s="177"/>
      <c r="M2" s="177"/>
      <c r="N2" s="177"/>
      <c r="O2" s="177"/>
      <c r="P2" s="177"/>
      <c r="Q2" s="177"/>
      <c r="R2" s="177"/>
      <c r="S2" s="177"/>
      <c r="T2" s="177"/>
      <c r="U2" s="177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5" t="s">
        <v>54</v>
      </c>
      <c r="B4" s="175"/>
      <c r="C4" s="175"/>
      <c r="D4" s="26"/>
      <c r="E4" s="179" t="str">
        <f>'G-1'!E4:H4</f>
        <v>DE OBRA</v>
      </c>
      <c r="F4" s="179"/>
      <c r="G4" s="179"/>
      <c r="H4" s="179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9" t="s">
        <v>56</v>
      </c>
      <c r="B5" s="169"/>
      <c r="C5" s="169"/>
      <c r="D5" s="179" t="str">
        <f>'G-1'!D5:H5</f>
        <v>CALLE 75 - CARRERA 53</v>
      </c>
      <c r="E5" s="179"/>
      <c r="F5" s="179"/>
      <c r="G5" s="179"/>
      <c r="H5" s="179"/>
      <c r="I5" s="169" t="s">
        <v>53</v>
      </c>
      <c r="J5" s="169"/>
      <c r="K5" s="169"/>
      <c r="L5" s="180">
        <f>'G-1'!L5:N5</f>
        <v>1254</v>
      </c>
      <c r="M5" s="180"/>
      <c r="N5" s="180"/>
      <c r="O5" s="12"/>
      <c r="P5" s="169" t="s">
        <v>57</v>
      </c>
      <c r="Q5" s="169"/>
      <c r="R5" s="169"/>
      <c r="S5" s="178" t="s">
        <v>61</v>
      </c>
      <c r="T5" s="178"/>
      <c r="U5" s="178"/>
    </row>
    <row r="6" spans="1:28" ht="12.75" customHeight="1" x14ac:dyDescent="0.2">
      <c r="A6" s="169" t="s">
        <v>55</v>
      </c>
      <c r="B6" s="169"/>
      <c r="C6" s="169"/>
      <c r="D6" s="195" t="s">
        <v>151</v>
      </c>
      <c r="E6" s="195"/>
      <c r="F6" s="195"/>
      <c r="G6" s="195"/>
      <c r="H6" s="195"/>
      <c r="I6" s="169" t="s">
        <v>59</v>
      </c>
      <c r="J6" s="169"/>
      <c r="K6" s="169"/>
      <c r="L6" s="181">
        <v>2</v>
      </c>
      <c r="M6" s="181"/>
      <c r="N6" s="181"/>
      <c r="O6" s="42"/>
      <c r="P6" s="169" t="s">
        <v>58</v>
      </c>
      <c r="Q6" s="169"/>
      <c r="R6" s="169"/>
      <c r="S6" s="174">
        <v>42395</v>
      </c>
      <c r="T6" s="174"/>
      <c r="U6" s="174"/>
    </row>
    <row r="7" spans="1:28" ht="7.5" customHeight="1" x14ac:dyDescent="0.2">
      <c r="A7" s="13"/>
      <c r="B7" s="11"/>
      <c r="C7" s="11"/>
      <c r="D7" s="11"/>
      <c r="E7" s="173"/>
      <c r="F7" s="173"/>
      <c r="G7" s="173"/>
      <c r="H7" s="173"/>
      <c r="I7" s="173"/>
      <c r="J7" s="173"/>
      <c r="K7" s="173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6" t="s">
        <v>36</v>
      </c>
      <c r="B8" s="170" t="s">
        <v>34</v>
      </c>
      <c r="C8" s="171"/>
      <c r="D8" s="171"/>
      <c r="E8" s="172"/>
      <c r="F8" s="166" t="s">
        <v>35</v>
      </c>
      <c r="G8" s="166" t="s">
        <v>37</v>
      </c>
      <c r="H8" s="166" t="s">
        <v>36</v>
      </c>
      <c r="I8" s="170" t="s">
        <v>34</v>
      </c>
      <c r="J8" s="171"/>
      <c r="K8" s="171"/>
      <c r="L8" s="172"/>
      <c r="M8" s="166" t="s">
        <v>35</v>
      </c>
      <c r="N8" s="166" t="s">
        <v>37</v>
      </c>
      <c r="O8" s="166" t="s">
        <v>36</v>
      </c>
      <c r="P8" s="170" t="s">
        <v>34</v>
      </c>
      <c r="Q8" s="171"/>
      <c r="R8" s="171"/>
      <c r="S8" s="172"/>
      <c r="T8" s="166" t="s">
        <v>35</v>
      </c>
      <c r="U8" s="166" t="s">
        <v>37</v>
      </c>
    </row>
    <row r="9" spans="1:28" ht="12" customHeight="1" x14ac:dyDescent="0.2">
      <c r="A9" s="168"/>
      <c r="B9" s="15" t="s">
        <v>52</v>
      </c>
      <c r="C9" s="15" t="s">
        <v>0</v>
      </c>
      <c r="D9" s="15" t="s">
        <v>2</v>
      </c>
      <c r="E9" s="16" t="s">
        <v>3</v>
      </c>
      <c r="F9" s="168"/>
      <c r="G9" s="168"/>
      <c r="H9" s="168"/>
      <c r="I9" s="17" t="s">
        <v>52</v>
      </c>
      <c r="J9" s="17" t="s">
        <v>0</v>
      </c>
      <c r="K9" s="15" t="s">
        <v>2</v>
      </c>
      <c r="L9" s="16" t="s">
        <v>3</v>
      </c>
      <c r="M9" s="168"/>
      <c r="N9" s="168"/>
      <c r="O9" s="168"/>
      <c r="P9" s="17" t="s">
        <v>52</v>
      </c>
      <c r="Q9" s="17" t="s">
        <v>0</v>
      </c>
      <c r="R9" s="15" t="s">
        <v>2</v>
      </c>
      <c r="S9" s="16" t="s">
        <v>3</v>
      </c>
      <c r="T9" s="168"/>
      <c r="U9" s="168"/>
    </row>
    <row r="10" spans="1:28" ht="24" customHeight="1" x14ac:dyDescent="0.2">
      <c r="A10" s="18" t="s">
        <v>11</v>
      </c>
      <c r="B10" s="46">
        <v>85</v>
      </c>
      <c r="C10" s="46">
        <v>302</v>
      </c>
      <c r="D10" s="46">
        <v>12</v>
      </c>
      <c r="E10" s="46">
        <v>2</v>
      </c>
      <c r="F10" s="6">
        <f t="shared" ref="F10:F22" si="0">B10*0.5+C10*1+D10*2+E10*2.5</f>
        <v>373.5</v>
      </c>
      <c r="G10" s="2"/>
      <c r="H10" s="19" t="s">
        <v>4</v>
      </c>
      <c r="I10" s="46">
        <v>59</v>
      </c>
      <c r="J10" s="46">
        <v>251</v>
      </c>
      <c r="K10" s="46">
        <v>11</v>
      </c>
      <c r="L10" s="46">
        <v>3</v>
      </c>
      <c r="M10" s="6">
        <f t="shared" ref="M10:M22" si="1">I10*0.5+J10*1+K10*2+L10*2.5</f>
        <v>310</v>
      </c>
      <c r="N10" s="9">
        <f>F20+F21+F22+M10</f>
        <v>1287</v>
      </c>
      <c r="O10" s="19" t="s">
        <v>43</v>
      </c>
      <c r="P10" s="46">
        <v>48</v>
      </c>
      <c r="Q10" s="46">
        <v>249</v>
      </c>
      <c r="R10" s="46">
        <v>11</v>
      </c>
      <c r="S10" s="46">
        <v>5</v>
      </c>
      <c r="T10" s="6">
        <f t="shared" ref="T10:T21" si="2">P10*0.5+Q10*1+R10*2+S10*2.5</f>
        <v>307.5</v>
      </c>
      <c r="U10" s="10"/>
      <c r="AB10" s="1"/>
    </row>
    <row r="11" spans="1:28" ht="24" customHeight="1" x14ac:dyDescent="0.2">
      <c r="A11" s="18" t="s">
        <v>14</v>
      </c>
      <c r="B11" s="46">
        <v>93</v>
      </c>
      <c r="C11" s="46">
        <v>275</v>
      </c>
      <c r="D11" s="46">
        <v>9</v>
      </c>
      <c r="E11" s="46">
        <v>1</v>
      </c>
      <c r="F11" s="6">
        <f t="shared" si="0"/>
        <v>342</v>
      </c>
      <c r="G11" s="2"/>
      <c r="H11" s="19" t="s">
        <v>5</v>
      </c>
      <c r="I11" s="46">
        <v>54</v>
      </c>
      <c r="J11" s="46">
        <v>240</v>
      </c>
      <c r="K11" s="46">
        <v>10</v>
      </c>
      <c r="L11" s="46">
        <v>3</v>
      </c>
      <c r="M11" s="6">
        <f t="shared" si="1"/>
        <v>294.5</v>
      </c>
      <c r="N11" s="9">
        <f>F21+F22+M10+M11</f>
        <v>1254.5</v>
      </c>
      <c r="O11" s="19" t="s">
        <v>44</v>
      </c>
      <c r="P11" s="46">
        <v>59</v>
      </c>
      <c r="Q11" s="46">
        <v>238</v>
      </c>
      <c r="R11" s="46">
        <v>14</v>
      </c>
      <c r="S11" s="46">
        <v>5</v>
      </c>
      <c r="T11" s="6">
        <f t="shared" si="2"/>
        <v>308</v>
      </c>
      <c r="U11" s="2"/>
      <c r="AB11" s="1"/>
    </row>
    <row r="12" spans="1:28" ht="24" customHeight="1" x14ac:dyDescent="0.2">
      <c r="A12" s="18" t="s">
        <v>17</v>
      </c>
      <c r="B12" s="46">
        <v>99</v>
      </c>
      <c r="C12" s="46">
        <v>305</v>
      </c>
      <c r="D12" s="46">
        <v>14</v>
      </c>
      <c r="E12" s="46">
        <v>3</v>
      </c>
      <c r="F12" s="6">
        <f t="shared" si="0"/>
        <v>390</v>
      </c>
      <c r="G12" s="2"/>
      <c r="H12" s="19" t="s">
        <v>6</v>
      </c>
      <c r="I12" s="46">
        <v>36</v>
      </c>
      <c r="J12" s="46">
        <v>265</v>
      </c>
      <c r="K12" s="46">
        <v>11</v>
      </c>
      <c r="L12" s="46">
        <v>5</v>
      </c>
      <c r="M12" s="6">
        <f t="shared" si="1"/>
        <v>317.5</v>
      </c>
      <c r="N12" s="2">
        <f>F22+M10+M11+M12</f>
        <v>1230</v>
      </c>
      <c r="O12" s="19" t="s">
        <v>32</v>
      </c>
      <c r="P12" s="46">
        <v>60</v>
      </c>
      <c r="Q12" s="46">
        <v>241</v>
      </c>
      <c r="R12" s="46">
        <v>12</v>
      </c>
      <c r="S12" s="46">
        <v>3</v>
      </c>
      <c r="T12" s="6">
        <f t="shared" si="2"/>
        <v>302.5</v>
      </c>
      <c r="U12" s="2"/>
      <c r="AB12" s="1"/>
    </row>
    <row r="13" spans="1:28" ht="24" customHeight="1" x14ac:dyDescent="0.2">
      <c r="A13" s="18" t="s">
        <v>19</v>
      </c>
      <c r="B13" s="46">
        <v>75</v>
      </c>
      <c r="C13" s="46">
        <v>304</v>
      </c>
      <c r="D13" s="46">
        <v>19</v>
      </c>
      <c r="E13" s="46">
        <v>5</v>
      </c>
      <c r="F13" s="6">
        <f t="shared" si="0"/>
        <v>392</v>
      </c>
      <c r="G13" s="2">
        <f t="shared" ref="G13:G19" si="3">F10+F11+F12+F13</f>
        <v>1497.5</v>
      </c>
      <c r="H13" s="19" t="s">
        <v>7</v>
      </c>
      <c r="I13" s="46">
        <v>32</v>
      </c>
      <c r="J13" s="46">
        <v>230</v>
      </c>
      <c r="K13" s="46">
        <v>16</v>
      </c>
      <c r="L13" s="46">
        <v>1</v>
      </c>
      <c r="M13" s="6">
        <f t="shared" si="1"/>
        <v>280.5</v>
      </c>
      <c r="N13" s="2">
        <f t="shared" ref="N13:N18" si="4">M10+M11+M12+M13</f>
        <v>1202.5</v>
      </c>
      <c r="O13" s="19" t="s">
        <v>33</v>
      </c>
      <c r="P13" s="46">
        <v>57</v>
      </c>
      <c r="Q13" s="46">
        <v>228</v>
      </c>
      <c r="R13" s="46">
        <v>13</v>
      </c>
      <c r="S13" s="46">
        <v>3</v>
      </c>
      <c r="T13" s="6">
        <f t="shared" si="2"/>
        <v>290</v>
      </c>
      <c r="U13" s="2">
        <f t="shared" ref="U13:U21" si="5">T10+T11+T12+T13</f>
        <v>1208</v>
      </c>
      <c r="AB13" s="81">
        <v>212.5</v>
      </c>
    </row>
    <row r="14" spans="1:28" ht="24" customHeight="1" x14ac:dyDescent="0.2">
      <c r="A14" s="18" t="s">
        <v>21</v>
      </c>
      <c r="B14" s="46">
        <v>67</v>
      </c>
      <c r="C14" s="46">
        <v>258</v>
      </c>
      <c r="D14" s="46">
        <v>16</v>
      </c>
      <c r="E14" s="46">
        <v>3</v>
      </c>
      <c r="F14" s="6">
        <f t="shared" si="0"/>
        <v>331</v>
      </c>
      <c r="G14" s="2">
        <f t="shared" si="3"/>
        <v>1455</v>
      </c>
      <c r="H14" s="19" t="s">
        <v>9</v>
      </c>
      <c r="I14" s="46">
        <v>40</v>
      </c>
      <c r="J14" s="46">
        <v>241</v>
      </c>
      <c r="K14" s="46">
        <v>13</v>
      </c>
      <c r="L14" s="46">
        <v>3</v>
      </c>
      <c r="M14" s="6">
        <f t="shared" si="1"/>
        <v>294.5</v>
      </c>
      <c r="N14" s="2">
        <f t="shared" si="4"/>
        <v>1187</v>
      </c>
      <c r="O14" s="19" t="s">
        <v>29</v>
      </c>
      <c r="P14" s="45">
        <v>66</v>
      </c>
      <c r="Q14" s="45">
        <v>211</v>
      </c>
      <c r="R14" s="45">
        <v>11</v>
      </c>
      <c r="S14" s="45">
        <v>2</v>
      </c>
      <c r="T14" s="6">
        <f t="shared" si="2"/>
        <v>271</v>
      </c>
      <c r="U14" s="2">
        <f t="shared" si="5"/>
        <v>1171.5</v>
      </c>
      <c r="AB14" s="81">
        <v>226</v>
      </c>
    </row>
    <row r="15" spans="1:28" ht="24" customHeight="1" x14ac:dyDescent="0.2">
      <c r="A15" s="18" t="s">
        <v>23</v>
      </c>
      <c r="B15" s="46">
        <v>65</v>
      </c>
      <c r="C15" s="46">
        <v>251</v>
      </c>
      <c r="D15" s="46">
        <v>16</v>
      </c>
      <c r="E15" s="46">
        <v>3</v>
      </c>
      <c r="F15" s="6">
        <f t="shared" si="0"/>
        <v>323</v>
      </c>
      <c r="G15" s="2">
        <f t="shared" si="3"/>
        <v>1436</v>
      </c>
      <c r="H15" s="19" t="s">
        <v>12</v>
      </c>
      <c r="I15" s="46">
        <v>42</v>
      </c>
      <c r="J15" s="46">
        <v>232</v>
      </c>
      <c r="K15" s="46">
        <v>14</v>
      </c>
      <c r="L15" s="46">
        <v>4</v>
      </c>
      <c r="M15" s="6">
        <f t="shared" si="1"/>
        <v>291</v>
      </c>
      <c r="N15" s="2">
        <f t="shared" si="4"/>
        <v>1183.5</v>
      </c>
      <c r="O15" s="18" t="s">
        <v>30</v>
      </c>
      <c r="P15" s="46">
        <v>62</v>
      </c>
      <c r="Q15" s="46">
        <v>231</v>
      </c>
      <c r="R15" s="46">
        <v>13</v>
      </c>
      <c r="S15" s="46">
        <v>2</v>
      </c>
      <c r="T15" s="6">
        <f t="shared" si="2"/>
        <v>293</v>
      </c>
      <c r="U15" s="2">
        <f t="shared" si="5"/>
        <v>1156.5</v>
      </c>
      <c r="AB15" s="81">
        <v>233.5</v>
      </c>
    </row>
    <row r="16" spans="1:28" ht="24" customHeight="1" x14ac:dyDescent="0.2">
      <c r="A16" s="18" t="s">
        <v>39</v>
      </c>
      <c r="B16" s="46">
        <v>73</v>
      </c>
      <c r="C16" s="46">
        <v>258</v>
      </c>
      <c r="D16" s="46">
        <v>26</v>
      </c>
      <c r="E16" s="46">
        <v>2</v>
      </c>
      <c r="F16" s="6">
        <f t="shared" si="0"/>
        <v>351.5</v>
      </c>
      <c r="G16" s="2">
        <f t="shared" si="3"/>
        <v>1397.5</v>
      </c>
      <c r="H16" s="19" t="s">
        <v>15</v>
      </c>
      <c r="I16" s="46">
        <v>58</v>
      </c>
      <c r="J16" s="46">
        <v>240</v>
      </c>
      <c r="K16" s="46">
        <v>12</v>
      </c>
      <c r="L16" s="46">
        <v>2</v>
      </c>
      <c r="M16" s="6">
        <f t="shared" si="1"/>
        <v>298</v>
      </c>
      <c r="N16" s="2">
        <f t="shared" si="4"/>
        <v>1164</v>
      </c>
      <c r="O16" s="19" t="s">
        <v>8</v>
      </c>
      <c r="P16" s="46">
        <v>63</v>
      </c>
      <c r="Q16" s="46">
        <v>249</v>
      </c>
      <c r="R16" s="46">
        <v>16</v>
      </c>
      <c r="S16" s="46">
        <v>2</v>
      </c>
      <c r="T16" s="6">
        <f t="shared" si="2"/>
        <v>317.5</v>
      </c>
      <c r="U16" s="2">
        <f t="shared" si="5"/>
        <v>1171.5</v>
      </c>
      <c r="AB16" s="81">
        <v>234</v>
      </c>
    </row>
    <row r="17" spans="1:28" ht="24" customHeight="1" x14ac:dyDescent="0.2">
      <c r="A17" s="18" t="s">
        <v>40</v>
      </c>
      <c r="B17" s="46">
        <v>64</v>
      </c>
      <c r="C17" s="46">
        <v>226</v>
      </c>
      <c r="D17" s="46">
        <v>18</v>
      </c>
      <c r="E17" s="46">
        <v>1</v>
      </c>
      <c r="F17" s="6">
        <f t="shared" si="0"/>
        <v>296.5</v>
      </c>
      <c r="G17" s="2">
        <f t="shared" si="3"/>
        <v>1302</v>
      </c>
      <c r="H17" s="19" t="s">
        <v>18</v>
      </c>
      <c r="I17" s="46">
        <v>64</v>
      </c>
      <c r="J17" s="46">
        <v>310</v>
      </c>
      <c r="K17" s="46">
        <v>12</v>
      </c>
      <c r="L17" s="46">
        <v>4</v>
      </c>
      <c r="M17" s="6">
        <f t="shared" si="1"/>
        <v>376</v>
      </c>
      <c r="N17" s="2">
        <f t="shared" si="4"/>
        <v>1259.5</v>
      </c>
      <c r="O17" s="19" t="s">
        <v>10</v>
      </c>
      <c r="P17" s="46">
        <v>54</v>
      </c>
      <c r="Q17" s="46">
        <v>232</v>
      </c>
      <c r="R17" s="46">
        <v>12</v>
      </c>
      <c r="S17" s="46">
        <v>1</v>
      </c>
      <c r="T17" s="6">
        <f t="shared" si="2"/>
        <v>285.5</v>
      </c>
      <c r="U17" s="2">
        <f t="shared" si="5"/>
        <v>1167</v>
      </c>
      <c r="AB17" s="81">
        <v>248</v>
      </c>
    </row>
    <row r="18" spans="1:28" ht="24" customHeight="1" x14ac:dyDescent="0.2">
      <c r="A18" s="18" t="s">
        <v>41</v>
      </c>
      <c r="B18" s="46">
        <v>60</v>
      </c>
      <c r="C18" s="46">
        <v>225</v>
      </c>
      <c r="D18" s="46">
        <v>23</v>
      </c>
      <c r="E18" s="46">
        <v>5</v>
      </c>
      <c r="F18" s="6">
        <f t="shared" si="0"/>
        <v>313.5</v>
      </c>
      <c r="G18" s="2">
        <f t="shared" si="3"/>
        <v>1284.5</v>
      </c>
      <c r="H18" s="19" t="s">
        <v>20</v>
      </c>
      <c r="I18" s="46">
        <v>70</v>
      </c>
      <c r="J18" s="46">
        <v>291</v>
      </c>
      <c r="K18" s="46">
        <v>11</v>
      </c>
      <c r="L18" s="46">
        <v>3</v>
      </c>
      <c r="M18" s="6">
        <f t="shared" si="1"/>
        <v>355.5</v>
      </c>
      <c r="N18" s="2">
        <f t="shared" si="4"/>
        <v>1320.5</v>
      </c>
      <c r="O18" s="19" t="s">
        <v>13</v>
      </c>
      <c r="P18" s="46">
        <v>49</v>
      </c>
      <c r="Q18" s="46">
        <v>239</v>
      </c>
      <c r="R18" s="46">
        <v>15</v>
      </c>
      <c r="S18" s="46">
        <v>1</v>
      </c>
      <c r="T18" s="6">
        <f t="shared" si="2"/>
        <v>296</v>
      </c>
      <c r="U18" s="2">
        <f t="shared" si="5"/>
        <v>1192</v>
      </c>
      <c r="AB18" s="81">
        <v>248</v>
      </c>
    </row>
    <row r="19" spans="1:28" ht="24" customHeight="1" thickBot="1" x14ac:dyDescent="0.25">
      <c r="A19" s="21" t="s">
        <v>42</v>
      </c>
      <c r="B19" s="47">
        <v>68</v>
      </c>
      <c r="C19" s="47">
        <v>157</v>
      </c>
      <c r="D19" s="47">
        <v>16</v>
      </c>
      <c r="E19" s="47">
        <v>7</v>
      </c>
      <c r="F19" s="7">
        <f t="shared" si="0"/>
        <v>240.5</v>
      </c>
      <c r="G19" s="3">
        <f t="shared" si="3"/>
        <v>1202</v>
      </c>
      <c r="H19" s="20" t="s">
        <v>22</v>
      </c>
      <c r="I19" s="45">
        <v>78</v>
      </c>
      <c r="J19" s="45">
        <v>318</v>
      </c>
      <c r="K19" s="45">
        <v>13</v>
      </c>
      <c r="L19" s="45">
        <v>1</v>
      </c>
      <c r="M19" s="6">
        <f t="shared" si="1"/>
        <v>385.5</v>
      </c>
      <c r="N19" s="2">
        <f>M16+M17+M18+M19</f>
        <v>1415</v>
      </c>
      <c r="O19" s="19" t="s">
        <v>16</v>
      </c>
      <c r="P19" s="46">
        <v>45</v>
      </c>
      <c r="Q19" s="46">
        <v>209</v>
      </c>
      <c r="R19" s="46">
        <v>13</v>
      </c>
      <c r="S19" s="46">
        <v>1</v>
      </c>
      <c r="T19" s="6">
        <f t="shared" si="2"/>
        <v>260</v>
      </c>
      <c r="U19" s="2">
        <f t="shared" si="5"/>
        <v>1159</v>
      </c>
      <c r="AB19" s="81">
        <v>262</v>
      </c>
    </row>
    <row r="20" spans="1:28" ht="24" customHeight="1" x14ac:dyDescent="0.2">
      <c r="A20" s="19" t="s">
        <v>27</v>
      </c>
      <c r="B20" s="45">
        <v>62</v>
      </c>
      <c r="C20" s="45">
        <v>250</v>
      </c>
      <c r="D20" s="45">
        <v>13</v>
      </c>
      <c r="E20" s="45">
        <v>8</v>
      </c>
      <c r="F20" s="8">
        <f t="shared" si="0"/>
        <v>327</v>
      </c>
      <c r="G20" s="35"/>
      <c r="H20" s="19" t="s">
        <v>24</v>
      </c>
      <c r="I20" s="46">
        <v>63</v>
      </c>
      <c r="J20" s="46">
        <v>284</v>
      </c>
      <c r="K20" s="46">
        <v>11</v>
      </c>
      <c r="L20" s="46">
        <v>4</v>
      </c>
      <c r="M20" s="8">
        <f t="shared" si="1"/>
        <v>347.5</v>
      </c>
      <c r="N20" s="2">
        <f>M17+M18+M19+M20</f>
        <v>1464.5</v>
      </c>
      <c r="O20" s="19" t="s">
        <v>45</v>
      </c>
      <c r="P20" s="45">
        <v>46</v>
      </c>
      <c r="Q20" s="45">
        <v>241</v>
      </c>
      <c r="R20" s="45">
        <v>15</v>
      </c>
      <c r="S20" s="45">
        <v>5</v>
      </c>
      <c r="T20" s="8">
        <f t="shared" si="2"/>
        <v>306.5</v>
      </c>
      <c r="U20" s="2">
        <f t="shared" si="5"/>
        <v>1148</v>
      </c>
      <c r="AB20" s="81">
        <v>275</v>
      </c>
    </row>
    <row r="21" spans="1:28" ht="24" customHeight="1" thickBot="1" x14ac:dyDescent="0.25">
      <c r="A21" s="19" t="s">
        <v>28</v>
      </c>
      <c r="B21" s="46">
        <v>53</v>
      </c>
      <c r="C21" s="46">
        <v>261</v>
      </c>
      <c r="D21" s="46">
        <v>16</v>
      </c>
      <c r="E21" s="46">
        <v>9</v>
      </c>
      <c r="F21" s="6">
        <f t="shared" si="0"/>
        <v>342</v>
      </c>
      <c r="G21" s="36"/>
      <c r="H21" s="20" t="s">
        <v>25</v>
      </c>
      <c r="I21" s="46">
        <v>54</v>
      </c>
      <c r="J21" s="46">
        <v>284</v>
      </c>
      <c r="K21" s="46">
        <v>11</v>
      </c>
      <c r="L21" s="46">
        <v>1</v>
      </c>
      <c r="M21" s="6">
        <f t="shared" si="1"/>
        <v>335.5</v>
      </c>
      <c r="N21" s="2">
        <f>M18+M19+M20+M21</f>
        <v>1424</v>
      </c>
      <c r="O21" s="21" t="s">
        <v>46</v>
      </c>
      <c r="P21" s="47">
        <v>44</v>
      </c>
      <c r="Q21" s="47">
        <v>239</v>
      </c>
      <c r="R21" s="47">
        <v>17</v>
      </c>
      <c r="S21" s="47">
        <v>6</v>
      </c>
      <c r="T21" s="7">
        <f t="shared" si="2"/>
        <v>310</v>
      </c>
      <c r="U21" s="3">
        <f t="shared" si="5"/>
        <v>1172.5</v>
      </c>
      <c r="AB21" s="81">
        <v>276</v>
      </c>
    </row>
    <row r="22" spans="1:28" ht="24" customHeight="1" thickBot="1" x14ac:dyDescent="0.25">
      <c r="A22" s="19" t="s">
        <v>1</v>
      </c>
      <c r="B22" s="46">
        <v>63</v>
      </c>
      <c r="C22" s="46">
        <v>239</v>
      </c>
      <c r="D22" s="46">
        <v>10</v>
      </c>
      <c r="E22" s="46">
        <v>7</v>
      </c>
      <c r="F22" s="6">
        <f t="shared" si="0"/>
        <v>308</v>
      </c>
      <c r="G22" s="2"/>
      <c r="H22" s="21" t="s">
        <v>26</v>
      </c>
      <c r="I22" s="47">
        <v>57</v>
      </c>
      <c r="J22" s="47">
        <v>257</v>
      </c>
      <c r="K22" s="47">
        <v>11</v>
      </c>
      <c r="L22" s="47">
        <v>5</v>
      </c>
      <c r="M22" s="6">
        <f t="shared" si="1"/>
        <v>320</v>
      </c>
      <c r="N22" s="3">
        <f>M19+M20+M21+M22</f>
        <v>1388.5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85" t="s">
        <v>47</v>
      </c>
      <c r="B23" s="186"/>
      <c r="C23" s="191" t="s">
        <v>50</v>
      </c>
      <c r="D23" s="192"/>
      <c r="E23" s="192"/>
      <c r="F23" s="193"/>
      <c r="G23" s="84">
        <f>MAX(G13:G19)</f>
        <v>1497.5</v>
      </c>
      <c r="H23" s="189" t="s">
        <v>48</v>
      </c>
      <c r="I23" s="190"/>
      <c r="J23" s="182" t="s">
        <v>50</v>
      </c>
      <c r="K23" s="183"/>
      <c r="L23" s="183"/>
      <c r="M23" s="184"/>
      <c r="N23" s="85">
        <f>MAX(N10:N22)</f>
        <v>1464.5</v>
      </c>
      <c r="O23" s="185" t="s">
        <v>49</v>
      </c>
      <c r="P23" s="186"/>
      <c r="Q23" s="191" t="s">
        <v>50</v>
      </c>
      <c r="R23" s="192"/>
      <c r="S23" s="192"/>
      <c r="T23" s="193"/>
      <c r="U23" s="84">
        <f>MAX(U13:U21)</f>
        <v>1208</v>
      </c>
      <c r="AB23" s="1"/>
    </row>
    <row r="24" spans="1:28" ht="13.5" customHeight="1" x14ac:dyDescent="0.2">
      <c r="A24" s="187"/>
      <c r="B24" s="188"/>
      <c r="C24" s="82" t="s">
        <v>73</v>
      </c>
      <c r="D24" s="86"/>
      <c r="E24" s="86"/>
      <c r="F24" s="87" t="s">
        <v>65</v>
      </c>
      <c r="G24" s="88"/>
      <c r="H24" s="187"/>
      <c r="I24" s="188"/>
      <c r="J24" s="82" t="s">
        <v>73</v>
      </c>
      <c r="K24" s="86"/>
      <c r="L24" s="86"/>
      <c r="M24" s="87" t="s">
        <v>92</v>
      </c>
      <c r="N24" s="88"/>
      <c r="O24" s="187"/>
      <c r="P24" s="188"/>
      <c r="Q24" s="82" t="s">
        <v>73</v>
      </c>
      <c r="R24" s="86"/>
      <c r="S24" s="86"/>
      <c r="T24" s="87" t="s">
        <v>77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94" t="s">
        <v>51</v>
      </c>
      <c r="B26" s="194"/>
      <c r="C26" s="194"/>
      <c r="D26" s="194"/>
      <c r="E26" s="194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</mergeCells>
  <phoneticPr fontId="0" type="noConversion"/>
  <printOptions horizontalCentered="1" verticalCentered="1"/>
  <pageMargins left="0.43" right="0.39370078740157483" top="0.25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workbookViewId="0">
      <selection activeCell="D6" sqref="D6:H6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05" t="s">
        <v>38</v>
      </c>
      <c r="B2" s="205"/>
      <c r="C2" s="205"/>
      <c r="D2" s="205"/>
      <c r="E2" s="205"/>
      <c r="F2" s="205"/>
      <c r="G2" s="205"/>
      <c r="H2" s="205"/>
      <c r="I2" s="205"/>
      <c r="J2" s="205"/>
      <c r="K2" s="205"/>
      <c r="L2" s="205"/>
      <c r="M2" s="205"/>
      <c r="N2" s="205"/>
      <c r="O2" s="205"/>
      <c r="P2" s="205"/>
      <c r="Q2" s="205"/>
      <c r="R2" s="205"/>
      <c r="S2" s="205"/>
      <c r="T2" s="205"/>
      <c r="U2" s="205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04" t="s">
        <v>54</v>
      </c>
      <c r="B4" s="204"/>
      <c r="C4" s="204"/>
      <c r="D4" s="51"/>
      <c r="E4" s="206" t="str">
        <f>'G-1'!E4:H4</f>
        <v>DE OBRA</v>
      </c>
      <c r="F4" s="206"/>
      <c r="G4" s="206"/>
      <c r="H4" s="206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202" t="s">
        <v>56</v>
      </c>
      <c r="B5" s="202"/>
      <c r="C5" s="202"/>
      <c r="D5" s="206" t="str">
        <f>'G-1'!D5:H5</f>
        <v>CALLE 75 - CARRERA 53</v>
      </c>
      <c r="E5" s="206"/>
      <c r="F5" s="206"/>
      <c r="G5" s="206"/>
      <c r="H5" s="206"/>
      <c r="I5" s="202" t="s">
        <v>53</v>
      </c>
      <c r="J5" s="202"/>
      <c r="K5" s="202"/>
      <c r="L5" s="180">
        <f>'G-1'!L5:N5</f>
        <v>1254</v>
      </c>
      <c r="M5" s="180"/>
      <c r="N5" s="180"/>
      <c r="O5" s="50"/>
      <c r="P5" s="202" t="s">
        <v>57</v>
      </c>
      <c r="Q5" s="202"/>
      <c r="R5" s="202"/>
      <c r="S5" s="180" t="s">
        <v>133</v>
      </c>
      <c r="T5" s="180"/>
      <c r="U5" s="180"/>
    </row>
    <row r="6" spans="1:28" ht="12.75" customHeight="1" x14ac:dyDescent="0.2">
      <c r="A6" s="202" t="s">
        <v>55</v>
      </c>
      <c r="B6" s="202"/>
      <c r="C6" s="202"/>
      <c r="D6" s="195"/>
      <c r="E6" s="195"/>
      <c r="F6" s="195"/>
      <c r="G6" s="195"/>
      <c r="H6" s="195"/>
      <c r="I6" s="202" t="s">
        <v>59</v>
      </c>
      <c r="J6" s="202"/>
      <c r="K6" s="202"/>
      <c r="L6" s="201">
        <v>1</v>
      </c>
      <c r="M6" s="201"/>
      <c r="N6" s="201"/>
      <c r="O6" s="54"/>
      <c r="P6" s="202" t="s">
        <v>58</v>
      </c>
      <c r="Q6" s="202"/>
      <c r="R6" s="202"/>
      <c r="S6" s="207">
        <f>'G-1'!S6:U6</f>
        <v>42395</v>
      </c>
      <c r="T6" s="207"/>
      <c r="U6" s="207"/>
    </row>
    <row r="7" spans="1:28" ht="7.5" customHeight="1" x14ac:dyDescent="0.2">
      <c r="A7" s="55"/>
      <c r="B7" s="49"/>
      <c r="C7" s="49"/>
      <c r="D7" s="49"/>
      <c r="E7" s="203"/>
      <c r="F7" s="203"/>
      <c r="G7" s="203"/>
      <c r="H7" s="203"/>
      <c r="I7" s="203"/>
      <c r="J7" s="203"/>
      <c r="K7" s="203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196" t="s">
        <v>36</v>
      </c>
      <c r="B8" s="198" t="s">
        <v>34</v>
      </c>
      <c r="C8" s="199"/>
      <c r="D8" s="199"/>
      <c r="E8" s="200"/>
      <c r="F8" s="196" t="s">
        <v>35</v>
      </c>
      <c r="G8" s="196" t="s">
        <v>37</v>
      </c>
      <c r="H8" s="196" t="s">
        <v>36</v>
      </c>
      <c r="I8" s="198" t="s">
        <v>34</v>
      </c>
      <c r="J8" s="199"/>
      <c r="K8" s="199"/>
      <c r="L8" s="200"/>
      <c r="M8" s="196" t="s">
        <v>35</v>
      </c>
      <c r="N8" s="196" t="s">
        <v>37</v>
      </c>
      <c r="O8" s="196" t="s">
        <v>36</v>
      </c>
      <c r="P8" s="198" t="s">
        <v>34</v>
      </c>
      <c r="Q8" s="199"/>
      <c r="R8" s="199"/>
      <c r="S8" s="200"/>
      <c r="T8" s="196" t="s">
        <v>35</v>
      </c>
      <c r="U8" s="196" t="s">
        <v>37</v>
      </c>
    </row>
    <row r="9" spans="1:28" ht="12" customHeight="1" x14ac:dyDescent="0.2">
      <c r="A9" s="197"/>
      <c r="B9" s="57" t="s">
        <v>52</v>
      </c>
      <c r="C9" s="57" t="s">
        <v>0</v>
      </c>
      <c r="D9" s="57" t="s">
        <v>2</v>
      </c>
      <c r="E9" s="58" t="s">
        <v>3</v>
      </c>
      <c r="F9" s="197"/>
      <c r="G9" s="197"/>
      <c r="H9" s="197"/>
      <c r="I9" s="59" t="s">
        <v>52</v>
      </c>
      <c r="J9" s="59" t="s">
        <v>0</v>
      </c>
      <c r="K9" s="57" t="s">
        <v>2</v>
      </c>
      <c r="L9" s="58" t="s">
        <v>3</v>
      </c>
      <c r="M9" s="197"/>
      <c r="N9" s="197"/>
      <c r="O9" s="197"/>
      <c r="P9" s="59" t="s">
        <v>52</v>
      </c>
      <c r="Q9" s="59" t="s">
        <v>0</v>
      </c>
      <c r="R9" s="57" t="s">
        <v>2</v>
      </c>
      <c r="S9" s="58" t="s">
        <v>3</v>
      </c>
      <c r="T9" s="197"/>
      <c r="U9" s="197"/>
    </row>
    <row r="10" spans="1:28" ht="24" customHeight="1" x14ac:dyDescent="0.2">
      <c r="A10" s="60" t="s">
        <v>11</v>
      </c>
      <c r="B10" s="61"/>
      <c r="C10" s="61"/>
      <c r="D10" s="61"/>
      <c r="E10" s="61"/>
      <c r="F10" s="62">
        <f t="shared" ref="F10:F22" si="0">B10*0.5+C10*1+D10*2+E10*2.5</f>
        <v>0</v>
      </c>
      <c r="G10" s="63"/>
      <c r="H10" s="64" t="s">
        <v>4</v>
      </c>
      <c r="I10" s="46"/>
      <c r="J10" s="46"/>
      <c r="K10" s="46"/>
      <c r="L10" s="46"/>
      <c r="M10" s="62">
        <f t="shared" ref="M10:M22" si="1">I10*0.5+J10*1+K10*2+L10*2.5</f>
        <v>0</v>
      </c>
      <c r="N10" s="65">
        <f>F20+F21+F22+M10</f>
        <v>0</v>
      </c>
      <c r="O10" s="64" t="s">
        <v>43</v>
      </c>
      <c r="P10" s="46"/>
      <c r="Q10" s="46"/>
      <c r="R10" s="46"/>
      <c r="S10" s="46"/>
      <c r="T10" s="62">
        <f t="shared" ref="T10:T21" si="2">P10*0.5+Q10*1+R10*2+S10*2.5</f>
        <v>0</v>
      </c>
      <c r="U10" s="66"/>
      <c r="W10" s="1"/>
      <c r="X10" s="1"/>
      <c r="Y10" s="1" t="s">
        <v>64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/>
      <c r="C11" s="61"/>
      <c r="D11" s="61"/>
      <c r="E11" s="61"/>
      <c r="F11" s="62">
        <f t="shared" si="0"/>
        <v>0</v>
      </c>
      <c r="G11" s="63"/>
      <c r="H11" s="64" t="s">
        <v>5</v>
      </c>
      <c r="I11" s="46"/>
      <c r="J11" s="46"/>
      <c r="K11" s="46"/>
      <c r="L11" s="46"/>
      <c r="M11" s="62">
        <f t="shared" si="1"/>
        <v>0</v>
      </c>
      <c r="N11" s="65">
        <f>F21+F22+M10+M11</f>
        <v>0</v>
      </c>
      <c r="O11" s="64" t="s">
        <v>44</v>
      </c>
      <c r="P11" s="46"/>
      <c r="Q11" s="46"/>
      <c r="R11" s="46"/>
      <c r="S11" s="46"/>
      <c r="T11" s="62">
        <f t="shared" si="2"/>
        <v>0</v>
      </c>
      <c r="U11" s="63"/>
      <c r="W11" s="1"/>
      <c r="X11" s="1"/>
      <c r="Y11" s="1" t="s">
        <v>71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/>
      <c r="C12" s="61"/>
      <c r="D12" s="61"/>
      <c r="E12" s="61"/>
      <c r="F12" s="62">
        <f t="shared" si="0"/>
        <v>0</v>
      </c>
      <c r="G12" s="63"/>
      <c r="H12" s="64" t="s">
        <v>6</v>
      </c>
      <c r="I12" s="46"/>
      <c r="J12" s="46"/>
      <c r="K12" s="46"/>
      <c r="L12" s="46"/>
      <c r="M12" s="62">
        <f t="shared" si="1"/>
        <v>0</v>
      </c>
      <c r="N12" s="63">
        <f>F22+M10+M11+M12</f>
        <v>0</v>
      </c>
      <c r="O12" s="64" t="s">
        <v>32</v>
      </c>
      <c r="P12" s="46"/>
      <c r="Q12" s="46"/>
      <c r="R12" s="46"/>
      <c r="S12" s="46"/>
      <c r="T12" s="62">
        <f t="shared" si="2"/>
        <v>0</v>
      </c>
      <c r="U12" s="63"/>
      <c r="W12" s="1"/>
      <c r="X12" s="1"/>
      <c r="Y12" s="1" t="s">
        <v>74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/>
      <c r="C13" s="61"/>
      <c r="D13" s="61"/>
      <c r="E13" s="61"/>
      <c r="F13" s="62">
        <f t="shared" si="0"/>
        <v>0</v>
      </c>
      <c r="G13" s="63">
        <f t="shared" ref="G13:G19" si="3">F10+F11+F12+F13</f>
        <v>0</v>
      </c>
      <c r="H13" s="64" t="s">
        <v>7</v>
      </c>
      <c r="I13" s="46"/>
      <c r="J13" s="46"/>
      <c r="K13" s="46"/>
      <c r="L13" s="46"/>
      <c r="M13" s="62">
        <f t="shared" si="1"/>
        <v>0</v>
      </c>
      <c r="N13" s="63">
        <f t="shared" ref="N13:N18" si="4">M10+M11+M12+M13</f>
        <v>0</v>
      </c>
      <c r="O13" s="64" t="s">
        <v>33</v>
      </c>
      <c r="P13" s="46"/>
      <c r="Q13" s="46"/>
      <c r="R13" s="46"/>
      <c r="S13" s="46"/>
      <c r="T13" s="62">
        <f t="shared" si="2"/>
        <v>0</v>
      </c>
      <c r="U13" s="63">
        <f t="shared" ref="U13:U21" si="5">T10+T11+T12+T13</f>
        <v>0</v>
      </c>
      <c r="W13" s="1" t="s">
        <v>79</v>
      </c>
      <c r="X13" s="81">
        <v>917</v>
      </c>
      <c r="Y13" s="1" t="s">
        <v>68</v>
      </c>
      <c r="Z13" s="81">
        <v>810.5</v>
      </c>
      <c r="AA13" s="1" t="s">
        <v>77</v>
      </c>
      <c r="AB13" s="81">
        <v>0</v>
      </c>
    </row>
    <row r="14" spans="1:28" ht="24" customHeight="1" x14ac:dyDescent="0.2">
      <c r="A14" s="60" t="s">
        <v>21</v>
      </c>
      <c r="B14" s="61"/>
      <c r="C14" s="61"/>
      <c r="D14" s="61"/>
      <c r="E14" s="61"/>
      <c r="F14" s="62">
        <f t="shared" si="0"/>
        <v>0</v>
      </c>
      <c r="G14" s="63">
        <f t="shared" si="3"/>
        <v>0</v>
      </c>
      <c r="H14" s="64" t="s">
        <v>9</v>
      </c>
      <c r="I14" s="46"/>
      <c r="J14" s="46"/>
      <c r="K14" s="46"/>
      <c r="L14" s="46"/>
      <c r="M14" s="62">
        <f t="shared" si="1"/>
        <v>0</v>
      </c>
      <c r="N14" s="63">
        <f t="shared" si="4"/>
        <v>0</v>
      </c>
      <c r="O14" s="64" t="s">
        <v>29</v>
      </c>
      <c r="P14" s="45"/>
      <c r="Q14" s="45"/>
      <c r="R14" s="45"/>
      <c r="S14" s="45"/>
      <c r="T14" s="62">
        <f t="shared" si="2"/>
        <v>0</v>
      </c>
      <c r="U14" s="63">
        <f t="shared" si="5"/>
        <v>0</v>
      </c>
      <c r="W14" s="1" t="s">
        <v>84</v>
      </c>
      <c r="X14" s="81">
        <v>927.5</v>
      </c>
      <c r="Y14" s="1" t="s">
        <v>67</v>
      </c>
      <c r="Z14" s="81">
        <v>813</v>
      </c>
      <c r="AA14" s="1" t="s">
        <v>78</v>
      </c>
      <c r="AB14" s="81">
        <v>0</v>
      </c>
    </row>
    <row r="15" spans="1:28" ht="24" customHeight="1" x14ac:dyDescent="0.2">
      <c r="A15" s="60" t="s">
        <v>23</v>
      </c>
      <c r="B15" s="61"/>
      <c r="C15" s="61"/>
      <c r="D15" s="61"/>
      <c r="E15" s="61"/>
      <c r="F15" s="62">
        <f t="shared" si="0"/>
        <v>0</v>
      </c>
      <c r="G15" s="63">
        <f t="shared" si="3"/>
        <v>0</v>
      </c>
      <c r="H15" s="64" t="s">
        <v>12</v>
      </c>
      <c r="I15" s="46"/>
      <c r="J15" s="46"/>
      <c r="K15" s="46"/>
      <c r="L15" s="46"/>
      <c r="M15" s="62">
        <f t="shared" si="1"/>
        <v>0</v>
      </c>
      <c r="N15" s="63">
        <f t="shared" si="4"/>
        <v>0</v>
      </c>
      <c r="O15" s="60" t="s">
        <v>30</v>
      </c>
      <c r="P15" s="46"/>
      <c r="Q15" s="46"/>
      <c r="R15" s="46"/>
      <c r="S15" s="46"/>
      <c r="T15" s="62">
        <f t="shared" si="2"/>
        <v>0</v>
      </c>
      <c r="U15" s="63">
        <f t="shared" si="5"/>
        <v>0</v>
      </c>
      <c r="W15" s="1" t="s">
        <v>66</v>
      </c>
      <c r="X15" s="81">
        <v>941.5</v>
      </c>
      <c r="Y15" s="1" t="s">
        <v>80</v>
      </c>
      <c r="Z15" s="81">
        <v>813.5</v>
      </c>
      <c r="AA15" s="1" t="s">
        <v>81</v>
      </c>
      <c r="AB15" s="81">
        <v>0</v>
      </c>
    </row>
    <row r="16" spans="1:28" ht="24" customHeight="1" x14ac:dyDescent="0.2">
      <c r="A16" s="60" t="s">
        <v>39</v>
      </c>
      <c r="B16" s="61"/>
      <c r="C16" s="61"/>
      <c r="D16" s="61"/>
      <c r="E16" s="61"/>
      <c r="F16" s="62">
        <f t="shared" si="0"/>
        <v>0</v>
      </c>
      <c r="G16" s="63">
        <f t="shared" si="3"/>
        <v>0</v>
      </c>
      <c r="H16" s="64" t="s">
        <v>15</v>
      </c>
      <c r="I16" s="46"/>
      <c r="J16" s="46"/>
      <c r="K16" s="46"/>
      <c r="L16" s="46"/>
      <c r="M16" s="62">
        <f t="shared" si="1"/>
        <v>0</v>
      </c>
      <c r="N16" s="63">
        <f t="shared" si="4"/>
        <v>0</v>
      </c>
      <c r="O16" s="64" t="s">
        <v>8</v>
      </c>
      <c r="P16" s="46"/>
      <c r="Q16" s="46"/>
      <c r="R16" s="46"/>
      <c r="S16" s="46"/>
      <c r="T16" s="62">
        <f t="shared" si="2"/>
        <v>0</v>
      </c>
      <c r="U16" s="63">
        <f t="shared" si="5"/>
        <v>0</v>
      </c>
      <c r="W16" s="1" t="s">
        <v>65</v>
      </c>
      <c r="X16" s="81">
        <v>942</v>
      </c>
      <c r="Y16" s="1" t="s">
        <v>93</v>
      </c>
      <c r="Z16" s="81">
        <v>814</v>
      </c>
      <c r="AA16" s="1" t="s">
        <v>83</v>
      </c>
      <c r="AB16" s="81">
        <v>0</v>
      </c>
    </row>
    <row r="17" spans="1:28" ht="24" customHeight="1" x14ac:dyDescent="0.2">
      <c r="A17" s="60" t="s">
        <v>40</v>
      </c>
      <c r="B17" s="61"/>
      <c r="C17" s="61"/>
      <c r="D17" s="61"/>
      <c r="E17" s="61"/>
      <c r="F17" s="62">
        <f t="shared" si="0"/>
        <v>0</v>
      </c>
      <c r="G17" s="63">
        <f t="shared" si="3"/>
        <v>0</v>
      </c>
      <c r="H17" s="64" t="s">
        <v>18</v>
      </c>
      <c r="I17" s="46"/>
      <c r="J17" s="46"/>
      <c r="K17" s="46"/>
      <c r="L17" s="46"/>
      <c r="M17" s="62">
        <f t="shared" si="1"/>
        <v>0</v>
      </c>
      <c r="N17" s="63">
        <f t="shared" si="4"/>
        <v>0</v>
      </c>
      <c r="O17" s="64" t="s">
        <v>10</v>
      </c>
      <c r="P17" s="46"/>
      <c r="Q17" s="46"/>
      <c r="R17" s="46"/>
      <c r="S17" s="46"/>
      <c r="T17" s="62">
        <f t="shared" si="2"/>
        <v>0</v>
      </c>
      <c r="U17" s="63">
        <f t="shared" si="5"/>
        <v>0</v>
      </c>
      <c r="W17" s="1" t="s">
        <v>82</v>
      </c>
      <c r="X17" s="81">
        <v>946</v>
      </c>
      <c r="Y17" s="1" t="s">
        <v>76</v>
      </c>
      <c r="Z17" s="81">
        <v>816.5</v>
      </c>
      <c r="AA17" s="1" t="s">
        <v>86</v>
      </c>
      <c r="AB17" s="81">
        <v>0</v>
      </c>
    </row>
    <row r="18" spans="1:28" ht="24" customHeight="1" x14ac:dyDescent="0.2">
      <c r="A18" s="60" t="s">
        <v>41</v>
      </c>
      <c r="B18" s="61"/>
      <c r="C18" s="61"/>
      <c r="D18" s="61"/>
      <c r="E18" s="61"/>
      <c r="F18" s="62">
        <f t="shared" si="0"/>
        <v>0</v>
      </c>
      <c r="G18" s="63">
        <f t="shared" si="3"/>
        <v>0</v>
      </c>
      <c r="H18" s="64" t="s">
        <v>20</v>
      </c>
      <c r="I18" s="46"/>
      <c r="J18" s="46"/>
      <c r="K18" s="46"/>
      <c r="L18" s="46"/>
      <c r="M18" s="62">
        <f t="shared" si="1"/>
        <v>0</v>
      </c>
      <c r="N18" s="63">
        <f t="shared" si="4"/>
        <v>0</v>
      </c>
      <c r="O18" s="64" t="s">
        <v>13</v>
      </c>
      <c r="P18" s="46"/>
      <c r="Q18" s="46"/>
      <c r="R18" s="46"/>
      <c r="S18" s="46"/>
      <c r="T18" s="62">
        <f t="shared" si="2"/>
        <v>0</v>
      </c>
      <c r="U18" s="63">
        <f t="shared" si="5"/>
        <v>0</v>
      </c>
      <c r="W18" s="1" t="s">
        <v>87</v>
      </c>
      <c r="X18" s="81">
        <v>963</v>
      </c>
      <c r="Y18" s="1" t="s">
        <v>75</v>
      </c>
      <c r="Z18" s="81">
        <v>817.5</v>
      </c>
      <c r="AA18" s="1" t="s">
        <v>69</v>
      </c>
      <c r="AB18" s="81">
        <v>0</v>
      </c>
    </row>
    <row r="19" spans="1:28" ht="24" customHeight="1" thickBot="1" x14ac:dyDescent="0.25">
      <c r="A19" s="68" t="s">
        <v>42</v>
      </c>
      <c r="B19" s="69"/>
      <c r="C19" s="69"/>
      <c r="D19" s="69"/>
      <c r="E19" s="69"/>
      <c r="F19" s="70">
        <f t="shared" si="0"/>
        <v>0</v>
      </c>
      <c r="G19" s="71">
        <f t="shared" si="3"/>
        <v>0</v>
      </c>
      <c r="H19" s="72" t="s">
        <v>22</v>
      </c>
      <c r="I19" s="45"/>
      <c r="J19" s="45"/>
      <c r="K19" s="45"/>
      <c r="L19" s="45"/>
      <c r="M19" s="62">
        <f t="shared" si="1"/>
        <v>0</v>
      </c>
      <c r="N19" s="63">
        <f>M16+M17+M18+M19</f>
        <v>0</v>
      </c>
      <c r="O19" s="64" t="s">
        <v>16</v>
      </c>
      <c r="P19" s="46"/>
      <c r="Q19" s="46"/>
      <c r="R19" s="46"/>
      <c r="S19" s="46"/>
      <c r="T19" s="62">
        <f t="shared" si="2"/>
        <v>0</v>
      </c>
      <c r="U19" s="63">
        <f t="shared" si="5"/>
        <v>0</v>
      </c>
      <c r="W19" s="1" t="s">
        <v>89</v>
      </c>
      <c r="X19" s="81">
        <v>967</v>
      </c>
      <c r="Y19" s="1" t="s">
        <v>90</v>
      </c>
      <c r="Z19" s="81">
        <v>826</v>
      </c>
      <c r="AA19" s="1" t="s">
        <v>91</v>
      </c>
      <c r="AB19" s="81">
        <v>0</v>
      </c>
    </row>
    <row r="20" spans="1:28" ht="24" customHeight="1" x14ac:dyDescent="0.2">
      <c r="A20" s="64" t="s">
        <v>27</v>
      </c>
      <c r="B20" s="67"/>
      <c r="C20" s="67"/>
      <c r="D20" s="67"/>
      <c r="E20" s="67"/>
      <c r="F20" s="73">
        <f t="shared" si="0"/>
        <v>0</v>
      </c>
      <c r="G20" s="74"/>
      <c r="H20" s="64" t="s">
        <v>24</v>
      </c>
      <c r="I20" s="46"/>
      <c r="J20" s="46"/>
      <c r="K20" s="46"/>
      <c r="L20" s="46"/>
      <c r="M20" s="73">
        <f t="shared" si="1"/>
        <v>0</v>
      </c>
      <c r="N20" s="63">
        <f>M17+M18+M19+M20</f>
        <v>0</v>
      </c>
      <c r="O20" s="64" t="s">
        <v>45</v>
      </c>
      <c r="P20" s="45"/>
      <c r="Q20" s="45"/>
      <c r="R20" s="45"/>
      <c r="S20" s="45"/>
      <c r="T20" s="73">
        <f t="shared" si="2"/>
        <v>0</v>
      </c>
      <c r="U20" s="63">
        <f t="shared" si="5"/>
        <v>0</v>
      </c>
      <c r="W20" s="1"/>
      <c r="X20" s="1"/>
      <c r="Y20" s="1" t="s">
        <v>92</v>
      </c>
      <c r="Z20" s="81">
        <v>830</v>
      </c>
      <c r="AA20" s="1" t="s">
        <v>70</v>
      </c>
      <c r="AB20" s="81">
        <v>0</v>
      </c>
    </row>
    <row r="21" spans="1:28" ht="24" customHeight="1" thickBot="1" x14ac:dyDescent="0.25">
      <c r="A21" s="64" t="s">
        <v>28</v>
      </c>
      <c r="B21" s="61"/>
      <c r="C21" s="61"/>
      <c r="D21" s="61"/>
      <c r="E21" s="61"/>
      <c r="F21" s="62">
        <f t="shared" si="0"/>
        <v>0</v>
      </c>
      <c r="G21" s="75"/>
      <c r="H21" s="72" t="s">
        <v>25</v>
      </c>
      <c r="I21" s="46"/>
      <c r="J21" s="46"/>
      <c r="K21" s="46"/>
      <c r="L21" s="46"/>
      <c r="M21" s="62">
        <f t="shared" si="1"/>
        <v>0</v>
      </c>
      <c r="N21" s="63">
        <f>M18+M19+M20+M21</f>
        <v>0</v>
      </c>
      <c r="O21" s="68" t="s">
        <v>46</v>
      </c>
      <c r="P21" s="47"/>
      <c r="Q21" s="47"/>
      <c r="R21" s="47"/>
      <c r="S21" s="47"/>
      <c r="T21" s="70">
        <f t="shared" si="2"/>
        <v>0</v>
      </c>
      <c r="U21" s="71">
        <f t="shared" si="5"/>
        <v>0</v>
      </c>
      <c r="W21" s="1"/>
      <c r="X21" s="1"/>
      <c r="Y21" s="1" t="s">
        <v>85</v>
      </c>
      <c r="Z21" s="81">
        <v>839.5</v>
      </c>
      <c r="AA21" s="1" t="s">
        <v>72</v>
      </c>
      <c r="AB21" s="81">
        <v>0</v>
      </c>
    </row>
    <row r="22" spans="1:28" ht="24" customHeight="1" thickBot="1" x14ac:dyDescent="0.25">
      <c r="A22" s="64" t="s">
        <v>1</v>
      </c>
      <c r="B22" s="61"/>
      <c r="C22" s="61"/>
      <c r="D22" s="61"/>
      <c r="E22" s="61"/>
      <c r="F22" s="62">
        <f t="shared" si="0"/>
        <v>0</v>
      </c>
      <c r="G22" s="63"/>
      <c r="H22" s="68" t="s">
        <v>26</v>
      </c>
      <c r="I22" s="47"/>
      <c r="J22" s="47"/>
      <c r="K22" s="47"/>
      <c r="L22" s="47"/>
      <c r="M22" s="62">
        <f t="shared" si="1"/>
        <v>0</v>
      </c>
      <c r="N22" s="71">
        <f>M19+M20+M21+M22</f>
        <v>0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88</v>
      </c>
      <c r="Z22" s="81">
        <v>845.5</v>
      </c>
      <c r="AA22" s="1"/>
      <c r="AB22" s="81"/>
    </row>
    <row r="23" spans="1:28" ht="13.5" customHeight="1" x14ac:dyDescent="0.2">
      <c r="A23" s="211" t="s">
        <v>47</v>
      </c>
      <c r="B23" s="212"/>
      <c r="C23" s="217" t="s">
        <v>50</v>
      </c>
      <c r="D23" s="218"/>
      <c r="E23" s="218"/>
      <c r="F23" s="219"/>
      <c r="G23" s="89">
        <f>MAX(G13:G19)</f>
        <v>0</v>
      </c>
      <c r="H23" s="215" t="s">
        <v>48</v>
      </c>
      <c r="I23" s="216"/>
      <c r="J23" s="208" t="s">
        <v>50</v>
      </c>
      <c r="K23" s="209"/>
      <c r="L23" s="209"/>
      <c r="M23" s="210"/>
      <c r="N23" s="90">
        <f>MAX(N10:N22)</f>
        <v>0</v>
      </c>
      <c r="O23" s="211" t="s">
        <v>49</v>
      </c>
      <c r="P23" s="212"/>
      <c r="Q23" s="217" t="s">
        <v>50</v>
      </c>
      <c r="R23" s="218"/>
      <c r="S23" s="218"/>
      <c r="T23" s="219"/>
      <c r="U23" s="89">
        <f>MAX(U13:U21)</f>
        <v>0</v>
      </c>
      <c r="W23" s="1"/>
      <c r="X23" s="1"/>
      <c r="Y23" s="1"/>
      <c r="Z23" s="1"/>
      <c r="AA23" s="1"/>
      <c r="AB23" s="1"/>
    </row>
    <row r="24" spans="1:28" ht="13.5" customHeight="1" x14ac:dyDescent="0.2">
      <c r="A24" s="213"/>
      <c r="B24" s="214"/>
      <c r="C24" s="83" t="s">
        <v>73</v>
      </c>
      <c r="D24" s="86"/>
      <c r="E24" s="86"/>
      <c r="F24" s="87" t="s">
        <v>66</v>
      </c>
      <c r="G24" s="88"/>
      <c r="H24" s="213"/>
      <c r="I24" s="214"/>
      <c r="J24" s="83" t="s">
        <v>73</v>
      </c>
      <c r="K24" s="86"/>
      <c r="L24" s="86"/>
      <c r="M24" s="87" t="s">
        <v>71</v>
      </c>
      <c r="N24" s="88"/>
      <c r="O24" s="213"/>
      <c r="P24" s="214"/>
      <c r="Q24" s="83" t="s">
        <v>73</v>
      </c>
      <c r="R24" s="86"/>
      <c r="S24" s="86"/>
      <c r="T24" s="87" t="s">
        <v>72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94" t="s">
        <v>51</v>
      </c>
      <c r="B26" s="194"/>
      <c r="C26" s="194"/>
      <c r="D26" s="194"/>
      <c r="E26" s="194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4" workbookViewId="0">
      <selection activeCell="T24" sqref="T24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7" t="s">
        <v>38</v>
      </c>
      <c r="B2" s="177"/>
      <c r="C2" s="177"/>
      <c r="D2" s="177"/>
      <c r="E2" s="177"/>
      <c r="F2" s="177"/>
      <c r="G2" s="177"/>
      <c r="H2" s="177"/>
      <c r="I2" s="177"/>
      <c r="J2" s="177"/>
      <c r="K2" s="177"/>
      <c r="L2" s="177"/>
      <c r="M2" s="177"/>
      <c r="N2" s="177"/>
      <c r="O2" s="177"/>
      <c r="P2" s="177"/>
      <c r="Q2" s="177"/>
      <c r="R2" s="177"/>
      <c r="S2" s="177"/>
      <c r="T2" s="177"/>
      <c r="U2" s="177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5" t="s">
        <v>54</v>
      </c>
      <c r="B4" s="175"/>
      <c r="C4" s="175"/>
      <c r="D4" s="26"/>
      <c r="E4" s="179" t="str">
        <f>'G-1'!E4:H4</f>
        <v>DE OBRA</v>
      </c>
      <c r="F4" s="179"/>
      <c r="G4" s="179"/>
      <c r="H4" s="179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9" t="s">
        <v>56</v>
      </c>
      <c r="B5" s="169"/>
      <c r="C5" s="169"/>
      <c r="D5" s="179" t="str">
        <f>'G-1'!D5:H5</f>
        <v>CALLE 75 - CARRERA 53</v>
      </c>
      <c r="E5" s="179"/>
      <c r="F5" s="179"/>
      <c r="G5" s="179"/>
      <c r="H5" s="179"/>
      <c r="I5" s="169" t="s">
        <v>53</v>
      </c>
      <c r="J5" s="169"/>
      <c r="K5" s="169"/>
      <c r="L5" s="180">
        <f>'G-1'!L5:N5</f>
        <v>1254</v>
      </c>
      <c r="M5" s="180"/>
      <c r="N5" s="180"/>
      <c r="O5" s="12"/>
      <c r="P5" s="169" t="s">
        <v>57</v>
      </c>
      <c r="Q5" s="169"/>
      <c r="R5" s="169"/>
      <c r="S5" s="178" t="s">
        <v>94</v>
      </c>
      <c r="T5" s="178"/>
      <c r="U5" s="178"/>
    </row>
    <row r="6" spans="1:28" ht="12.75" customHeight="1" x14ac:dyDescent="0.2">
      <c r="A6" s="169" t="s">
        <v>55</v>
      </c>
      <c r="B6" s="169"/>
      <c r="C6" s="169"/>
      <c r="D6" s="176" t="s">
        <v>147</v>
      </c>
      <c r="E6" s="176"/>
      <c r="F6" s="176"/>
      <c r="G6" s="176"/>
      <c r="H6" s="176"/>
      <c r="I6" s="169" t="s">
        <v>59</v>
      </c>
      <c r="J6" s="169"/>
      <c r="K6" s="169"/>
      <c r="L6" s="181">
        <v>3</v>
      </c>
      <c r="M6" s="181"/>
      <c r="N6" s="181"/>
      <c r="O6" s="42"/>
      <c r="P6" s="169" t="s">
        <v>58</v>
      </c>
      <c r="Q6" s="169"/>
      <c r="R6" s="169"/>
      <c r="S6" s="174">
        <f>'G-1'!S6:U6</f>
        <v>42395</v>
      </c>
      <c r="T6" s="174"/>
      <c r="U6" s="174"/>
    </row>
    <row r="7" spans="1:28" ht="7.5" customHeight="1" x14ac:dyDescent="0.2">
      <c r="A7" s="13"/>
      <c r="B7" s="11"/>
      <c r="C7" s="11"/>
      <c r="D7" s="11"/>
      <c r="E7" s="173"/>
      <c r="F7" s="173"/>
      <c r="G7" s="173"/>
      <c r="H7" s="173"/>
      <c r="I7" s="173"/>
      <c r="J7" s="173"/>
      <c r="K7" s="173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6" t="s">
        <v>36</v>
      </c>
      <c r="B8" s="170" t="s">
        <v>34</v>
      </c>
      <c r="C8" s="171"/>
      <c r="D8" s="171"/>
      <c r="E8" s="172"/>
      <c r="F8" s="166" t="s">
        <v>35</v>
      </c>
      <c r="G8" s="166" t="s">
        <v>37</v>
      </c>
      <c r="H8" s="166" t="s">
        <v>36</v>
      </c>
      <c r="I8" s="170" t="s">
        <v>34</v>
      </c>
      <c r="J8" s="171"/>
      <c r="K8" s="171"/>
      <c r="L8" s="172"/>
      <c r="M8" s="166" t="s">
        <v>35</v>
      </c>
      <c r="N8" s="166" t="s">
        <v>37</v>
      </c>
      <c r="O8" s="166" t="s">
        <v>36</v>
      </c>
      <c r="P8" s="170" t="s">
        <v>34</v>
      </c>
      <c r="Q8" s="171"/>
      <c r="R8" s="171"/>
      <c r="S8" s="172"/>
      <c r="T8" s="166" t="s">
        <v>35</v>
      </c>
      <c r="U8" s="166" t="s">
        <v>37</v>
      </c>
    </row>
    <row r="9" spans="1:28" ht="12" customHeight="1" x14ac:dyDescent="0.2">
      <c r="A9" s="168"/>
      <c r="B9" s="15" t="s">
        <v>52</v>
      </c>
      <c r="C9" s="15" t="s">
        <v>0</v>
      </c>
      <c r="D9" s="15" t="s">
        <v>2</v>
      </c>
      <c r="E9" s="16" t="s">
        <v>3</v>
      </c>
      <c r="F9" s="168"/>
      <c r="G9" s="168"/>
      <c r="H9" s="168"/>
      <c r="I9" s="17" t="s">
        <v>52</v>
      </c>
      <c r="J9" s="17" t="s">
        <v>0</v>
      </c>
      <c r="K9" s="15" t="s">
        <v>2</v>
      </c>
      <c r="L9" s="16" t="s">
        <v>3</v>
      </c>
      <c r="M9" s="168"/>
      <c r="N9" s="168"/>
      <c r="O9" s="168"/>
      <c r="P9" s="17" t="s">
        <v>52</v>
      </c>
      <c r="Q9" s="17" t="s">
        <v>0</v>
      </c>
      <c r="R9" s="15" t="s">
        <v>2</v>
      </c>
      <c r="S9" s="16" t="s">
        <v>3</v>
      </c>
      <c r="T9" s="168"/>
      <c r="U9" s="168"/>
    </row>
    <row r="10" spans="1:28" ht="24" customHeight="1" x14ac:dyDescent="0.2">
      <c r="A10" s="18" t="s">
        <v>11</v>
      </c>
      <c r="B10" s="46">
        <v>77</v>
      </c>
      <c r="C10" s="46">
        <v>175</v>
      </c>
      <c r="D10" s="46">
        <v>4</v>
      </c>
      <c r="E10" s="46">
        <v>1</v>
      </c>
      <c r="F10" s="62">
        <f>B10*0.5+C10*1+D10*2+E10*2.5</f>
        <v>224</v>
      </c>
      <c r="G10" s="2"/>
      <c r="H10" s="19" t="s">
        <v>4</v>
      </c>
      <c r="I10" s="46">
        <v>77</v>
      </c>
      <c r="J10" s="46">
        <v>252</v>
      </c>
      <c r="K10" s="46">
        <v>2</v>
      </c>
      <c r="L10" s="46">
        <v>4</v>
      </c>
      <c r="M10" s="6">
        <f>I10*0.5+J10*1+K10*2+L10*2.5</f>
        <v>304.5</v>
      </c>
      <c r="N10" s="9">
        <f>F20+F21+F22+M10</f>
        <v>1158.5</v>
      </c>
      <c r="O10" s="19" t="s">
        <v>43</v>
      </c>
      <c r="P10" s="46">
        <v>74</v>
      </c>
      <c r="Q10" s="46">
        <v>187</v>
      </c>
      <c r="R10" s="46">
        <v>4</v>
      </c>
      <c r="S10" s="46">
        <v>6</v>
      </c>
      <c r="T10" s="6">
        <f>P10*0.5+Q10*1+R10*2+S10*2.5</f>
        <v>247</v>
      </c>
      <c r="U10" s="10"/>
      <c r="W10" s="1"/>
      <c r="X10" s="1"/>
      <c r="Y10" s="1" t="s">
        <v>85</v>
      </c>
      <c r="Z10" s="81">
        <v>929.5</v>
      </c>
      <c r="AA10" s="1"/>
      <c r="AB10" s="1"/>
    </row>
    <row r="11" spans="1:28" ht="24" customHeight="1" x14ac:dyDescent="0.2">
      <c r="A11" s="18" t="s">
        <v>14</v>
      </c>
      <c r="B11" s="46">
        <v>85</v>
      </c>
      <c r="C11" s="46">
        <v>223</v>
      </c>
      <c r="D11" s="46">
        <v>3</v>
      </c>
      <c r="E11" s="46">
        <v>1</v>
      </c>
      <c r="F11" s="6">
        <f t="shared" ref="F11:F22" si="0">B11*0.5+C11*1+D11*2+E11*2.5</f>
        <v>274</v>
      </c>
      <c r="G11" s="2"/>
      <c r="H11" s="19" t="s">
        <v>5</v>
      </c>
      <c r="I11" s="46">
        <v>60</v>
      </c>
      <c r="J11" s="46">
        <v>263</v>
      </c>
      <c r="K11" s="46">
        <v>3</v>
      </c>
      <c r="L11" s="46">
        <v>1</v>
      </c>
      <c r="M11" s="6">
        <f t="shared" ref="M11:M22" si="1">I11*0.5+J11*1+K11*2+L11*2.5</f>
        <v>301.5</v>
      </c>
      <c r="N11" s="9">
        <f>F21+F22+M10+M11</f>
        <v>1178.5</v>
      </c>
      <c r="O11" s="19" t="s">
        <v>44</v>
      </c>
      <c r="P11" s="46">
        <v>72</v>
      </c>
      <c r="Q11" s="46">
        <v>225</v>
      </c>
      <c r="R11" s="46">
        <v>8</v>
      </c>
      <c r="S11" s="46">
        <v>8</v>
      </c>
      <c r="T11" s="6">
        <f t="shared" ref="T11:T21" si="2">P11*0.5+Q11*1+R11*2+S11*2.5</f>
        <v>297</v>
      </c>
      <c r="U11" s="2"/>
      <c r="W11" s="1"/>
      <c r="X11" s="1"/>
      <c r="Y11" s="1" t="s">
        <v>67</v>
      </c>
      <c r="Z11" s="81">
        <v>932.5</v>
      </c>
      <c r="AA11" s="1"/>
      <c r="AB11" s="1"/>
    </row>
    <row r="12" spans="1:28" ht="24" customHeight="1" x14ac:dyDescent="0.2">
      <c r="A12" s="18" t="s">
        <v>17</v>
      </c>
      <c r="B12" s="46">
        <v>100</v>
      </c>
      <c r="C12" s="46">
        <v>219</v>
      </c>
      <c r="D12" s="46">
        <v>5</v>
      </c>
      <c r="E12" s="46">
        <v>4</v>
      </c>
      <c r="F12" s="6">
        <f t="shared" si="0"/>
        <v>289</v>
      </c>
      <c r="G12" s="2"/>
      <c r="H12" s="19" t="s">
        <v>6</v>
      </c>
      <c r="I12" s="46">
        <v>57</v>
      </c>
      <c r="J12" s="46">
        <v>287</v>
      </c>
      <c r="K12" s="46">
        <v>2</v>
      </c>
      <c r="L12" s="46">
        <v>3</v>
      </c>
      <c r="M12" s="6">
        <f t="shared" si="1"/>
        <v>327</v>
      </c>
      <c r="N12" s="2">
        <f>F22+M10+M11+M12</f>
        <v>1238.5</v>
      </c>
      <c r="O12" s="19" t="s">
        <v>32</v>
      </c>
      <c r="P12" s="46">
        <v>91</v>
      </c>
      <c r="Q12" s="46">
        <v>239</v>
      </c>
      <c r="R12" s="46">
        <v>3</v>
      </c>
      <c r="S12" s="46">
        <v>5</v>
      </c>
      <c r="T12" s="6">
        <f t="shared" si="2"/>
        <v>303</v>
      </c>
      <c r="U12" s="2"/>
      <c r="W12" s="1"/>
      <c r="X12" s="1"/>
      <c r="Y12" s="1" t="s">
        <v>68</v>
      </c>
      <c r="Z12" s="81">
        <v>944.5</v>
      </c>
      <c r="AA12" s="1"/>
      <c r="AB12" s="1"/>
    </row>
    <row r="13" spans="1:28" ht="24" customHeight="1" x14ac:dyDescent="0.2">
      <c r="A13" s="18" t="s">
        <v>19</v>
      </c>
      <c r="B13" s="46">
        <v>180</v>
      </c>
      <c r="C13" s="46">
        <v>187</v>
      </c>
      <c r="D13" s="46">
        <v>5</v>
      </c>
      <c r="E13" s="46">
        <v>6</v>
      </c>
      <c r="F13" s="6">
        <f t="shared" si="0"/>
        <v>302</v>
      </c>
      <c r="G13" s="2">
        <f>F10+F11+F12+F13</f>
        <v>1089</v>
      </c>
      <c r="H13" s="19" t="s">
        <v>7</v>
      </c>
      <c r="I13" s="46">
        <v>44</v>
      </c>
      <c r="J13" s="46">
        <v>288</v>
      </c>
      <c r="K13" s="46">
        <v>3</v>
      </c>
      <c r="L13" s="46">
        <v>3</v>
      </c>
      <c r="M13" s="6">
        <f t="shared" si="1"/>
        <v>323.5</v>
      </c>
      <c r="N13" s="2">
        <f t="shared" ref="N13:N18" si="3">M10+M11+M12+M13</f>
        <v>1256.5</v>
      </c>
      <c r="O13" s="19" t="s">
        <v>33</v>
      </c>
      <c r="P13" s="46">
        <v>68</v>
      </c>
      <c r="Q13" s="46">
        <v>242</v>
      </c>
      <c r="R13" s="46">
        <v>5</v>
      </c>
      <c r="S13" s="46">
        <v>3</v>
      </c>
      <c r="T13" s="6">
        <f t="shared" si="2"/>
        <v>293.5</v>
      </c>
      <c r="U13" s="2">
        <f t="shared" ref="U13:U21" si="4">T10+T11+T12+T13</f>
        <v>1140.5</v>
      </c>
      <c r="W13" s="1" t="s">
        <v>89</v>
      </c>
      <c r="X13" s="81">
        <v>1077.5</v>
      </c>
      <c r="Y13" s="1" t="s">
        <v>80</v>
      </c>
      <c r="Z13" s="81">
        <v>950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v>80</v>
      </c>
      <c r="C14" s="46">
        <v>196</v>
      </c>
      <c r="D14" s="46">
        <v>4</v>
      </c>
      <c r="E14" s="46">
        <v>5</v>
      </c>
      <c r="F14" s="6">
        <f t="shared" si="0"/>
        <v>256.5</v>
      </c>
      <c r="G14" s="2">
        <f t="shared" ref="G14:G19" si="5">F11+F12+F13+F14</f>
        <v>1121.5</v>
      </c>
      <c r="H14" s="19" t="s">
        <v>9</v>
      </c>
      <c r="I14" s="46">
        <v>50</v>
      </c>
      <c r="J14" s="46">
        <v>271</v>
      </c>
      <c r="K14" s="46">
        <v>3</v>
      </c>
      <c r="L14" s="46">
        <v>3</v>
      </c>
      <c r="M14" s="6">
        <f t="shared" si="1"/>
        <v>309.5</v>
      </c>
      <c r="N14" s="2">
        <f t="shared" si="3"/>
        <v>1261.5</v>
      </c>
      <c r="O14" s="19" t="s">
        <v>29</v>
      </c>
      <c r="P14" s="45">
        <v>67</v>
      </c>
      <c r="Q14" s="45">
        <v>254</v>
      </c>
      <c r="R14" s="45">
        <v>3</v>
      </c>
      <c r="S14" s="45">
        <v>3</v>
      </c>
      <c r="T14" s="6">
        <f t="shared" si="2"/>
        <v>301</v>
      </c>
      <c r="U14" s="2">
        <f t="shared" si="4"/>
        <v>1194.5</v>
      </c>
      <c r="W14" s="1" t="s">
        <v>87</v>
      </c>
      <c r="X14" s="81">
        <v>1084</v>
      </c>
      <c r="Y14" s="1" t="s">
        <v>75</v>
      </c>
      <c r="Z14" s="81">
        <v>986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v>84</v>
      </c>
      <c r="C15" s="46">
        <v>189</v>
      </c>
      <c r="D15" s="46">
        <v>4</v>
      </c>
      <c r="E15" s="46">
        <v>5</v>
      </c>
      <c r="F15" s="6">
        <f t="shared" si="0"/>
        <v>251.5</v>
      </c>
      <c r="G15" s="2">
        <f t="shared" si="5"/>
        <v>1099</v>
      </c>
      <c r="H15" s="19" t="s">
        <v>12</v>
      </c>
      <c r="I15" s="46">
        <v>47</v>
      </c>
      <c r="J15" s="46">
        <v>258</v>
      </c>
      <c r="K15" s="46">
        <v>4</v>
      </c>
      <c r="L15" s="46">
        <v>2</v>
      </c>
      <c r="M15" s="6">
        <f t="shared" si="1"/>
        <v>294.5</v>
      </c>
      <c r="N15" s="2">
        <f t="shared" si="3"/>
        <v>1254.5</v>
      </c>
      <c r="O15" s="18" t="s">
        <v>30</v>
      </c>
      <c r="P15" s="46">
        <v>62</v>
      </c>
      <c r="Q15" s="46">
        <v>240</v>
      </c>
      <c r="R15" s="46">
        <v>2</v>
      </c>
      <c r="S15" s="46">
        <v>2</v>
      </c>
      <c r="T15" s="6">
        <f t="shared" si="2"/>
        <v>280</v>
      </c>
      <c r="U15" s="2">
        <f t="shared" si="4"/>
        <v>1177.5</v>
      </c>
      <c r="W15" s="1" t="s">
        <v>84</v>
      </c>
      <c r="X15" s="81">
        <v>1088</v>
      </c>
      <c r="Y15" s="1" t="s">
        <v>64</v>
      </c>
      <c r="Z15" s="81">
        <v>1007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v>59</v>
      </c>
      <c r="C16" s="46">
        <v>179</v>
      </c>
      <c r="D16" s="46">
        <v>3</v>
      </c>
      <c r="E16" s="46">
        <v>3</v>
      </c>
      <c r="F16" s="6">
        <f t="shared" si="0"/>
        <v>222</v>
      </c>
      <c r="G16" s="2">
        <f t="shared" si="5"/>
        <v>1032</v>
      </c>
      <c r="H16" s="19" t="s">
        <v>15</v>
      </c>
      <c r="I16" s="46">
        <v>43</v>
      </c>
      <c r="J16" s="46">
        <v>240</v>
      </c>
      <c r="K16" s="46">
        <v>2</v>
      </c>
      <c r="L16" s="46">
        <v>4</v>
      </c>
      <c r="M16" s="6">
        <f t="shared" si="1"/>
        <v>275.5</v>
      </c>
      <c r="N16" s="2">
        <f t="shared" si="3"/>
        <v>1203</v>
      </c>
      <c r="O16" s="19" t="s">
        <v>8</v>
      </c>
      <c r="P16" s="46">
        <v>86</v>
      </c>
      <c r="Q16" s="46">
        <v>252</v>
      </c>
      <c r="R16" s="46">
        <v>5</v>
      </c>
      <c r="S16" s="46">
        <v>2</v>
      </c>
      <c r="T16" s="6">
        <f t="shared" si="2"/>
        <v>310</v>
      </c>
      <c r="U16" s="2">
        <f t="shared" si="4"/>
        <v>1184.5</v>
      </c>
      <c r="W16" s="1" t="s">
        <v>82</v>
      </c>
      <c r="X16" s="81">
        <v>1121.5</v>
      </c>
      <c r="Y16" s="1" t="s">
        <v>76</v>
      </c>
      <c r="Z16" s="81">
        <v>1015.5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v>73</v>
      </c>
      <c r="C17" s="46">
        <v>177</v>
      </c>
      <c r="D17" s="46">
        <v>4</v>
      </c>
      <c r="E17" s="46">
        <v>2</v>
      </c>
      <c r="F17" s="6">
        <f t="shared" si="0"/>
        <v>226.5</v>
      </c>
      <c r="G17" s="2">
        <f t="shared" si="5"/>
        <v>956.5</v>
      </c>
      <c r="H17" s="19" t="s">
        <v>18</v>
      </c>
      <c r="I17" s="46">
        <v>41</v>
      </c>
      <c r="J17" s="46">
        <v>164</v>
      </c>
      <c r="K17" s="46">
        <v>2</v>
      </c>
      <c r="L17" s="46">
        <v>2</v>
      </c>
      <c r="M17" s="6">
        <f t="shared" si="1"/>
        <v>193.5</v>
      </c>
      <c r="N17" s="2">
        <f t="shared" si="3"/>
        <v>1073</v>
      </c>
      <c r="O17" s="19" t="s">
        <v>10</v>
      </c>
      <c r="P17" s="46">
        <v>71</v>
      </c>
      <c r="Q17" s="46">
        <v>274</v>
      </c>
      <c r="R17" s="46">
        <v>2</v>
      </c>
      <c r="S17" s="46">
        <v>3</v>
      </c>
      <c r="T17" s="6">
        <f t="shared" si="2"/>
        <v>321</v>
      </c>
      <c r="U17" s="2">
        <f t="shared" si="4"/>
        <v>1212</v>
      </c>
      <c r="W17" s="1" t="s">
        <v>79</v>
      </c>
      <c r="X17" s="81">
        <v>1162.5</v>
      </c>
      <c r="Y17" s="1" t="s">
        <v>74</v>
      </c>
      <c r="Z17" s="81">
        <v>1028.5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v>80</v>
      </c>
      <c r="C18" s="46">
        <v>216</v>
      </c>
      <c r="D18" s="46">
        <v>1</v>
      </c>
      <c r="E18" s="46">
        <v>7</v>
      </c>
      <c r="F18" s="6">
        <f t="shared" si="0"/>
        <v>275.5</v>
      </c>
      <c r="G18" s="2">
        <f t="shared" si="5"/>
        <v>975.5</v>
      </c>
      <c r="H18" s="19" t="s">
        <v>20</v>
      </c>
      <c r="I18" s="46">
        <v>57</v>
      </c>
      <c r="J18" s="46">
        <v>210</v>
      </c>
      <c r="K18" s="46">
        <v>2</v>
      </c>
      <c r="L18" s="46">
        <v>2</v>
      </c>
      <c r="M18" s="6">
        <f t="shared" si="1"/>
        <v>247.5</v>
      </c>
      <c r="N18" s="2">
        <f t="shared" si="3"/>
        <v>1011</v>
      </c>
      <c r="O18" s="19" t="s">
        <v>13</v>
      </c>
      <c r="P18" s="46">
        <v>137</v>
      </c>
      <c r="Q18" s="46">
        <v>280</v>
      </c>
      <c r="R18" s="46">
        <v>5</v>
      </c>
      <c r="S18" s="46">
        <v>5</v>
      </c>
      <c r="T18" s="6">
        <f t="shared" si="2"/>
        <v>371</v>
      </c>
      <c r="U18" s="2">
        <f t="shared" si="4"/>
        <v>1282</v>
      </c>
      <c r="W18" s="1" t="s">
        <v>66</v>
      </c>
      <c r="X18" s="81">
        <v>1171</v>
      </c>
      <c r="Y18" s="1" t="s">
        <v>88</v>
      </c>
      <c r="Z18" s="81">
        <v>1031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v>84</v>
      </c>
      <c r="C19" s="47">
        <v>213</v>
      </c>
      <c r="D19" s="47">
        <v>3</v>
      </c>
      <c r="E19" s="47">
        <v>2</v>
      </c>
      <c r="F19" s="7">
        <f t="shared" si="0"/>
        <v>266</v>
      </c>
      <c r="G19" s="3">
        <f t="shared" si="5"/>
        <v>990</v>
      </c>
      <c r="H19" s="20" t="s">
        <v>22</v>
      </c>
      <c r="I19" s="45">
        <v>59</v>
      </c>
      <c r="J19" s="45">
        <v>248</v>
      </c>
      <c r="K19" s="45">
        <v>3</v>
      </c>
      <c r="L19" s="45">
        <v>4</v>
      </c>
      <c r="M19" s="6">
        <f t="shared" si="1"/>
        <v>293.5</v>
      </c>
      <c r="N19" s="2">
        <f>M16+M17+M18+M19</f>
        <v>1010</v>
      </c>
      <c r="O19" s="19" t="s">
        <v>16</v>
      </c>
      <c r="P19" s="46">
        <v>71</v>
      </c>
      <c r="Q19" s="46">
        <v>270</v>
      </c>
      <c r="R19" s="46">
        <v>4</v>
      </c>
      <c r="S19" s="46">
        <v>2</v>
      </c>
      <c r="T19" s="6">
        <f t="shared" si="2"/>
        <v>318.5</v>
      </c>
      <c r="U19" s="2">
        <f t="shared" si="4"/>
        <v>1320.5</v>
      </c>
      <c r="W19" s="1" t="s">
        <v>65</v>
      </c>
      <c r="X19" s="81">
        <v>1205.5</v>
      </c>
      <c r="Y19" s="1" t="s">
        <v>90</v>
      </c>
      <c r="Z19" s="81">
        <v>1036.5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v>80</v>
      </c>
      <c r="C20" s="45">
        <v>228</v>
      </c>
      <c r="D20" s="45">
        <v>3</v>
      </c>
      <c r="E20" s="45">
        <v>3</v>
      </c>
      <c r="F20" s="8">
        <f t="shared" si="0"/>
        <v>281.5</v>
      </c>
      <c r="G20" s="35"/>
      <c r="H20" s="19" t="s">
        <v>24</v>
      </c>
      <c r="I20" s="46">
        <v>76</v>
      </c>
      <c r="J20" s="46">
        <v>214</v>
      </c>
      <c r="K20" s="46">
        <v>2</v>
      </c>
      <c r="L20" s="46">
        <v>4</v>
      </c>
      <c r="M20" s="8">
        <f t="shared" si="1"/>
        <v>266</v>
      </c>
      <c r="N20" s="2">
        <f>M17+M18+M19+M20</f>
        <v>1000.5</v>
      </c>
      <c r="O20" s="19" t="s">
        <v>45</v>
      </c>
      <c r="P20" s="45">
        <v>47</v>
      </c>
      <c r="Q20" s="45">
        <v>244</v>
      </c>
      <c r="R20" s="45">
        <v>2</v>
      </c>
      <c r="S20" s="45">
        <v>1</v>
      </c>
      <c r="T20" s="8">
        <f t="shared" si="2"/>
        <v>274</v>
      </c>
      <c r="U20" s="2">
        <f t="shared" si="4"/>
        <v>1284.5</v>
      </c>
      <c r="W20" s="1"/>
      <c r="X20" s="1"/>
      <c r="Y20" s="1" t="s">
        <v>92</v>
      </c>
      <c r="Z20" s="81">
        <v>1058.5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v>69</v>
      </c>
      <c r="C21" s="46">
        <v>219</v>
      </c>
      <c r="D21" s="46">
        <v>3</v>
      </c>
      <c r="E21" s="46">
        <v>3</v>
      </c>
      <c r="F21" s="6">
        <f t="shared" si="0"/>
        <v>267</v>
      </c>
      <c r="G21" s="36"/>
      <c r="H21" s="20" t="s">
        <v>25</v>
      </c>
      <c r="I21" s="46">
        <v>72</v>
      </c>
      <c r="J21" s="46">
        <v>226</v>
      </c>
      <c r="K21" s="46">
        <v>3</v>
      </c>
      <c r="L21" s="46">
        <v>4</v>
      </c>
      <c r="M21" s="6">
        <f t="shared" si="1"/>
        <v>278</v>
      </c>
      <c r="N21" s="2">
        <f>M18+M19+M20+M21</f>
        <v>1085</v>
      </c>
      <c r="O21" s="21" t="s">
        <v>46</v>
      </c>
      <c r="P21" s="47">
        <v>51</v>
      </c>
      <c r="Q21" s="47">
        <v>258</v>
      </c>
      <c r="R21" s="47">
        <v>2</v>
      </c>
      <c r="S21" s="47">
        <v>1</v>
      </c>
      <c r="T21" s="7">
        <f t="shared" si="2"/>
        <v>290</v>
      </c>
      <c r="U21" s="3">
        <f t="shared" si="4"/>
        <v>1253.5</v>
      </c>
      <c r="W21" s="1"/>
      <c r="X21" s="1"/>
      <c r="Y21" s="1" t="s">
        <v>71</v>
      </c>
      <c r="Z21" s="81">
        <v>1091.5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v>75</v>
      </c>
      <c r="C22" s="46">
        <v>238</v>
      </c>
      <c r="D22" s="46">
        <v>5</v>
      </c>
      <c r="E22" s="46">
        <v>8</v>
      </c>
      <c r="F22" s="6">
        <f t="shared" si="0"/>
        <v>305.5</v>
      </c>
      <c r="G22" s="2"/>
      <c r="H22" s="21" t="s">
        <v>26</v>
      </c>
      <c r="I22" s="47">
        <v>75</v>
      </c>
      <c r="J22" s="47">
        <v>240</v>
      </c>
      <c r="K22" s="47">
        <v>1</v>
      </c>
      <c r="L22" s="47">
        <v>4</v>
      </c>
      <c r="M22" s="6">
        <f t="shared" si="1"/>
        <v>289.5</v>
      </c>
      <c r="N22" s="3">
        <f>M19+M20+M21+M22</f>
        <v>1127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1132</v>
      </c>
      <c r="AA22" s="1"/>
      <c r="AB22" s="81"/>
    </row>
    <row r="23" spans="1:28" ht="13.5" customHeight="1" x14ac:dyDescent="0.2">
      <c r="A23" s="185" t="s">
        <v>47</v>
      </c>
      <c r="B23" s="186"/>
      <c r="C23" s="191" t="s">
        <v>50</v>
      </c>
      <c r="D23" s="192"/>
      <c r="E23" s="192"/>
      <c r="F23" s="193"/>
      <c r="G23" s="84">
        <f>MAX(G13:G19)</f>
        <v>1121.5</v>
      </c>
      <c r="H23" s="189" t="s">
        <v>48</v>
      </c>
      <c r="I23" s="190"/>
      <c r="J23" s="182" t="s">
        <v>50</v>
      </c>
      <c r="K23" s="183"/>
      <c r="L23" s="183"/>
      <c r="M23" s="184"/>
      <c r="N23" s="85">
        <f>MAX(N10:N22)</f>
        <v>1261.5</v>
      </c>
      <c r="O23" s="185" t="s">
        <v>49</v>
      </c>
      <c r="P23" s="186"/>
      <c r="Q23" s="191" t="s">
        <v>50</v>
      </c>
      <c r="R23" s="192"/>
      <c r="S23" s="192"/>
      <c r="T23" s="193"/>
      <c r="U23" s="84">
        <f>MAX(U13:U21)</f>
        <v>1320.5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87"/>
      <c r="B24" s="188"/>
      <c r="C24" s="82" t="s">
        <v>73</v>
      </c>
      <c r="D24" s="86"/>
      <c r="E24" s="86"/>
      <c r="F24" s="87" t="s">
        <v>66</v>
      </c>
      <c r="G24" s="88"/>
      <c r="H24" s="187"/>
      <c r="I24" s="188"/>
      <c r="J24" s="82" t="s">
        <v>73</v>
      </c>
      <c r="K24" s="86"/>
      <c r="L24" s="86"/>
      <c r="M24" s="87" t="s">
        <v>67</v>
      </c>
      <c r="N24" s="88"/>
      <c r="O24" s="187"/>
      <c r="P24" s="188"/>
      <c r="Q24" s="82" t="s">
        <v>73</v>
      </c>
      <c r="R24" s="86"/>
      <c r="S24" s="86"/>
      <c r="T24" s="87" t="s">
        <v>91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94" t="s">
        <v>51</v>
      </c>
      <c r="B26" s="194"/>
      <c r="C26" s="194"/>
      <c r="D26" s="194"/>
      <c r="E26" s="194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6:E26"/>
    <mergeCell ref="B8:E8"/>
    <mergeCell ref="G8:G9"/>
    <mergeCell ref="F8:F9"/>
    <mergeCell ref="A23:B24"/>
    <mergeCell ref="C23:F23"/>
    <mergeCell ref="A8:A9"/>
    <mergeCell ref="Q23:T23"/>
    <mergeCell ref="J23:M23"/>
    <mergeCell ref="O8:O9"/>
    <mergeCell ref="N8:N9"/>
    <mergeCell ref="H8:H9"/>
    <mergeCell ref="H23:I24"/>
    <mergeCell ref="O23:P24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4" workbookViewId="0">
      <selection activeCell="T24" sqref="T24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77" t="s">
        <v>62</v>
      </c>
      <c r="B3" s="177"/>
      <c r="C3" s="177"/>
      <c r="D3" s="177"/>
      <c r="E3" s="177"/>
      <c r="F3" s="177"/>
      <c r="G3" s="177"/>
      <c r="H3" s="177"/>
      <c r="I3" s="177"/>
      <c r="J3" s="177"/>
      <c r="K3" s="177"/>
      <c r="L3" s="177"/>
      <c r="M3" s="177"/>
      <c r="N3" s="177"/>
      <c r="O3" s="177"/>
      <c r="P3" s="177"/>
      <c r="Q3" s="177"/>
      <c r="R3" s="177"/>
      <c r="S3" s="177"/>
      <c r="T3" s="177"/>
      <c r="U3" s="177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75" t="s">
        <v>54</v>
      </c>
      <c r="B5" s="175"/>
      <c r="C5" s="175"/>
      <c r="D5" s="26"/>
      <c r="E5" s="179" t="str">
        <f>'G-1'!E4:H4</f>
        <v>DE OBRA</v>
      </c>
      <c r="F5" s="179"/>
      <c r="G5" s="179"/>
      <c r="H5" s="179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69" t="s">
        <v>56</v>
      </c>
      <c r="B6" s="169"/>
      <c r="C6" s="169"/>
      <c r="D6" s="179" t="str">
        <f>'G-1'!D5:H5</f>
        <v>CALLE 75 - CARRERA 53</v>
      </c>
      <c r="E6" s="179"/>
      <c r="F6" s="179"/>
      <c r="G6" s="179"/>
      <c r="H6" s="179"/>
      <c r="I6" s="169" t="s">
        <v>53</v>
      </c>
      <c r="J6" s="169"/>
      <c r="K6" s="169"/>
      <c r="L6" s="180">
        <f>'G-1'!L5:N5</f>
        <v>1254</v>
      </c>
      <c r="M6" s="180"/>
      <c r="N6" s="180"/>
      <c r="O6" s="12"/>
      <c r="P6" s="169" t="s">
        <v>58</v>
      </c>
      <c r="Q6" s="169"/>
      <c r="R6" s="169"/>
      <c r="S6" s="220">
        <f>'G-1'!S6:U6</f>
        <v>42395</v>
      </c>
      <c r="T6" s="220"/>
      <c r="U6" s="220"/>
    </row>
    <row r="7" spans="1:28" ht="7.5" customHeight="1" x14ac:dyDescent="0.2">
      <c r="A7" s="13"/>
      <c r="B7" s="11"/>
      <c r="C7" s="11"/>
      <c r="D7" s="11"/>
      <c r="E7" s="173"/>
      <c r="F7" s="173"/>
      <c r="G7" s="173"/>
      <c r="H7" s="173"/>
      <c r="I7" s="173"/>
      <c r="J7" s="173"/>
      <c r="K7" s="173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6" t="s">
        <v>36</v>
      </c>
      <c r="B8" s="170" t="s">
        <v>34</v>
      </c>
      <c r="C8" s="171"/>
      <c r="D8" s="171"/>
      <c r="E8" s="172"/>
      <c r="F8" s="166" t="s">
        <v>35</v>
      </c>
      <c r="G8" s="166" t="s">
        <v>37</v>
      </c>
      <c r="H8" s="166" t="s">
        <v>36</v>
      </c>
      <c r="I8" s="170" t="s">
        <v>34</v>
      </c>
      <c r="J8" s="171"/>
      <c r="K8" s="171"/>
      <c r="L8" s="172"/>
      <c r="M8" s="166" t="s">
        <v>35</v>
      </c>
      <c r="N8" s="166" t="s">
        <v>37</v>
      </c>
      <c r="O8" s="166" t="s">
        <v>36</v>
      </c>
      <c r="P8" s="170" t="s">
        <v>34</v>
      </c>
      <c r="Q8" s="171"/>
      <c r="R8" s="171"/>
      <c r="S8" s="172"/>
      <c r="T8" s="166" t="s">
        <v>35</v>
      </c>
      <c r="U8" s="166" t="s">
        <v>37</v>
      </c>
    </row>
    <row r="9" spans="1:28" ht="12" customHeight="1" x14ac:dyDescent="0.2">
      <c r="A9" s="168"/>
      <c r="B9" s="15" t="s">
        <v>52</v>
      </c>
      <c r="C9" s="15" t="s">
        <v>0</v>
      </c>
      <c r="D9" s="15" t="s">
        <v>2</v>
      </c>
      <c r="E9" s="16" t="s">
        <v>3</v>
      </c>
      <c r="F9" s="168"/>
      <c r="G9" s="168"/>
      <c r="H9" s="168"/>
      <c r="I9" s="17" t="s">
        <v>52</v>
      </c>
      <c r="J9" s="17" t="s">
        <v>0</v>
      </c>
      <c r="K9" s="15" t="s">
        <v>2</v>
      </c>
      <c r="L9" s="16" t="s">
        <v>3</v>
      </c>
      <c r="M9" s="168"/>
      <c r="N9" s="168"/>
      <c r="O9" s="168"/>
      <c r="P9" s="17" t="s">
        <v>52</v>
      </c>
      <c r="Q9" s="17" t="s">
        <v>0</v>
      </c>
      <c r="R9" s="15" t="s">
        <v>2</v>
      </c>
      <c r="S9" s="16" t="s">
        <v>3</v>
      </c>
      <c r="T9" s="168"/>
      <c r="U9" s="168"/>
    </row>
    <row r="10" spans="1:28" ht="24" customHeight="1" x14ac:dyDescent="0.2">
      <c r="A10" s="18" t="s">
        <v>11</v>
      </c>
      <c r="B10" s="46">
        <f>'G-1'!B10+'G-2'!B10+'G-3'!B10+'G-4'!B10</f>
        <v>162</v>
      </c>
      <c r="C10" s="46">
        <f>'G-1'!C10+'G-2'!C10+'G-3'!C10+'G-4'!C10</f>
        <v>477</v>
      </c>
      <c r="D10" s="46">
        <f>'G-1'!D10+'G-2'!D10+'G-3'!D10+'G-4'!D10</f>
        <v>16</v>
      </c>
      <c r="E10" s="46">
        <f>'G-1'!E10+'G-2'!E10+'G-3'!E10+'G-4'!E10</f>
        <v>3</v>
      </c>
      <c r="F10" s="6">
        <f t="shared" ref="F10:F22" si="0">B10*0.5+C10*1+D10*2+E10*2.5</f>
        <v>597.5</v>
      </c>
      <c r="G10" s="2"/>
      <c r="H10" s="19" t="s">
        <v>4</v>
      </c>
      <c r="I10" s="46">
        <f>'G-1'!I10+'G-2'!I10+'G-3'!I10+'G-4'!I10</f>
        <v>136</v>
      </c>
      <c r="J10" s="46">
        <f>'G-1'!J10+'G-2'!J10+'G-3'!J10+'G-4'!J10</f>
        <v>503</v>
      </c>
      <c r="K10" s="46">
        <f>'G-1'!K10+'G-2'!K10+'G-3'!K10+'G-4'!K10</f>
        <v>13</v>
      </c>
      <c r="L10" s="46">
        <f>'G-1'!L10+'G-2'!L10+'G-3'!L10+'G-4'!L10</f>
        <v>7</v>
      </c>
      <c r="M10" s="6">
        <f t="shared" ref="M10:M22" si="1">I10*0.5+J10*1+K10*2+L10*2.5</f>
        <v>614.5</v>
      </c>
      <c r="N10" s="9">
        <f>F20+F21+F22+M10</f>
        <v>2445.5</v>
      </c>
      <c r="O10" s="19" t="s">
        <v>43</v>
      </c>
      <c r="P10" s="46">
        <f>'G-1'!P10+'G-2'!P10+'G-3'!P10+'G-4'!P10</f>
        <v>122</v>
      </c>
      <c r="Q10" s="46">
        <f>'G-1'!Q10+'G-2'!Q10+'G-3'!Q10+'G-4'!Q10</f>
        <v>436</v>
      </c>
      <c r="R10" s="46">
        <f>'G-1'!R10+'G-2'!R10+'G-3'!R10+'G-4'!R10</f>
        <v>15</v>
      </c>
      <c r="S10" s="46">
        <f>'G-1'!S10+'G-2'!S10+'G-3'!S10+'G-4'!S10</f>
        <v>11</v>
      </c>
      <c r="T10" s="6">
        <f t="shared" ref="T10:T21" si="2">P10*0.5+Q10*1+R10*2+S10*2.5</f>
        <v>554.5</v>
      </c>
      <c r="U10" s="10"/>
      <c r="W10" s="1"/>
      <c r="X10" s="1"/>
      <c r="Y10" s="1" t="s">
        <v>67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'G-1'!B11+'G-2'!B11+'G-3'!B11+'G-4'!B11</f>
        <v>178</v>
      </c>
      <c r="C11" s="46">
        <f>'G-1'!C11+'G-2'!C11+'G-3'!C11+'G-4'!C11</f>
        <v>498</v>
      </c>
      <c r="D11" s="46">
        <f>'G-1'!D11+'G-2'!D11+'G-3'!D11+'G-4'!D11</f>
        <v>12</v>
      </c>
      <c r="E11" s="46">
        <f>'G-1'!E11+'G-2'!E11+'G-3'!E11+'G-4'!E11</f>
        <v>2</v>
      </c>
      <c r="F11" s="6">
        <f t="shared" si="0"/>
        <v>616</v>
      </c>
      <c r="G11" s="2"/>
      <c r="H11" s="19" t="s">
        <v>5</v>
      </c>
      <c r="I11" s="46">
        <f>'G-1'!I11+'G-2'!I11+'G-3'!I11+'G-4'!I11</f>
        <v>114</v>
      </c>
      <c r="J11" s="46">
        <f>'G-1'!J11+'G-2'!J11+'G-3'!J11+'G-4'!J11</f>
        <v>503</v>
      </c>
      <c r="K11" s="46">
        <f>'G-1'!K11+'G-2'!K11+'G-3'!K11+'G-4'!K11</f>
        <v>13</v>
      </c>
      <c r="L11" s="46">
        <f>'G-1'!L11+'G-2'!L11+'G-3'!L11+'G-4'!L11</f>
        <v>4</v>
      </c>
      <c r="M11" s="6">
        <f t="shared" si="1"/>
        <v>596</v>
      </c>
      <c r="N11" s="9">
        <f>F21+F22+M10+M11</f>
        <v>2433</v>
      </c>
      <c r="O11" s="19" t="s">
        <v>44</v>
      </c>
      <c r="P11" s="46">
        <f>'G-1'!P11+'G-2'!P11+'G-3'!P11+'G-4'!P11</f>
        <v>131</v>
      </c>
      <c r="Q11" s="46">
        <f>'G-1'!Q11+'G-2'!Q11+'G-3'!Q11+'G-4'!Q11</f>
        <v>463</v>
      </c>
      <c r="R11" s="46">
        <f>'G-1'!R11+'G-2'!R11+'G-3'!R11+'G-4'!R11</f>
        <v>22</v>
      </c>
      <c r="S11" s="46">
        <f>'G-1'!S11+'G-2'!S11+'G-3'!S11+'G-4'!S11</f>
        <v>13</v>
      </c>
      <c r="T11" s="6">
        <f t="shared" si="2"/>
        <v>605</v>
      </c>
      <c r="U11" s="2"/>
      <c r="W11" s="1"/>
      <c r="X11" s="1"/>
      <c r="Y11" s="1" t="s">
        <v>68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'G-1'!B12+'G-2'!B12+'G-3'!B12+'G-4'!B12</f>
        <v>199</v>
      </c>
      <c r="C12" s="46">
        <f>'G-1'!C12+'G-2'!C12+'G-3'!C12+'G-4'!C12</f>
        <v>524</v>
      </c>
      <c r="D12" s="46">
        <f>'G-1'!D12+'G-2'!D12+'G-3'!D12+'G-4'!D12</f>
        <v>19</v>
      </c>
      <c r="E12" s="46">
        <f>'G-1'!E12+'G-2'!E12+'G-3'!E12+'G-4'!E12</f>
        <v>7</v>
      </c>
      <c r="F12" s="6">
        <f t="shared" si="0"/>
        <v>679</v>
      </c>
      <c r="G12" s="2"/>
      <c r="H12" s="19" t="s">
        <v>6</v>
      </c>
      <c r="I12" s="46">
        <f>'G-1'!I12+'G-2'!I12+'G-3'!I12+'G-4'!I12</f>
        <v>93</v>
      </c>
      <c r="J12" s="46">
        <f>'G-1'!J12+'G-2'!J12+'G-3'!J12+'G-4'!J12</f>
        <v>552</v>
      </c>
      <c r="K12" s="46">
        <f>'G-1'!K12+'G-2'!K12+'G-3'!K12+'G-4'!K12</f>
        <v>13</v>
      </c>
      <c r="L12" s="46">
        <f>'G-1'!L12+'G-2'!L12+'G-3'!L12+'G-4'!L12</f>
        <v>8</v>
      </c>
      <c r="M12" s="6">
        <f t="shared" si="1"/>
        <v>644.5</v>
      </c>
      <c r="N12" s="2">
        <f>F22+M10+M11+M12</f>
        <v>2468.5</v>
      </c>
      <c r="O12" s="19" t="s">
        <v>32</v>
      </c>
      <c r="P12" s="46">
        <f>'G-1'!P12+'G-2'!P12+'G-3'!P12+'G-4'!P12</f>
        <v>151</v>
      </c>
      <c r="Q12" s="46">
        <f>'G-1'!Q12+'G-2'!Q12+'G-3'!Q12+'G-4'!Q12</f>
        <v>480</v>
      </c>
      <c r="R12" s="46">
        <f>'G-1'!R12+'G-2'!R12+'G-3'!R12+'G-4'!R12</f>
        <v>15</v>
      </c>
      <c r="S12" s="46">
        <f>'G-1'!S12+'G-2'!S12+'G-3'!S12+'G-4'!S12</f>
        <v>8</v>
      </c>
      <c r="T12" s="6">
        <f t="shared" si="2"/>
        <v>605.5</v>
      </c>
      <c r="U12" s="2"/>
      <c r="W12" s="1"/>
      <c r="X12" s="1"/>
      <c r="Y12" s="1" t="s">
        <v>80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'G-1'!B13+'G-2'!B13+'G-3'!B13+'G-4'!B13</f>
        <v>255</v>
      </c>
      <c r="C13" s="46">
        <f>'G-1'!C13+'G-2'!C13+'G-3'!C13+'G-4'!C13</f>
        <v>491</v>
      </c>
      <c r="D13" s="46">
        <f>'G-1'!D13+'G-2'!D13+'G-3'!D13+'G-4'!D13</f>
        <v>24</v>
      </c>
      <c r="E13" s="46">
        <f>'G-1'!E13+'G-2'!E13+'G-3'!E13+'G-4'!E13</f>
        <v>11</v>
      </c>
      <c r="F13" s="6">
        <f t="shared" si="0"/>
        <v>694</v>
      </c>
      <c r="G13" s="2">
        <f t="shared" ref="G13:G19" si="3">F10+F11+F12+F13</f>
        <v>2586.5</v>
      </c>
      <c r="H13" s="19" t="s">
        <v>7</v>
      </c>
      <c r="I13" s="46">
        <f>'G-1'!I13+'G-2'!I13+'G-3'!I13+'G-4'!I13</f>
        <v>76</v>
      </c>
      <c r="J13" s="46">
        <f>'G-1'!J13+'G-2'!J13+'G-3'!J13+'G-4'!J13</f>
        <v>518</v>
      </c>
      <c r="K13" s="46">
        <f>'G-1'!K13+'G-2'!K13+'G-3'!K13+'G-4'!K13</f>
        <v>19</v>
      </c>
      <c r="L13" s="46">
        <f>'G-1'!L13+'G-2'!L13+'G-3'!L13+'G-4'!L13</f>
        <v>4</v>
      </c>
      <c r="M13" s="6">
        <f t="shared" si="1"/>
        <v>604</v>
      </c>
      <c r="N13" s="2">
        <f t="shared" ref="N13:N18" si="4">M10+M11+M12+M13</f>
        <v>2459</v>
      </c>
      <c r="O13" s="19" t="s">
        <v>33</v>
      </c>
      <c r="P13" s="46">
        <f>'G-1'!P13+'G-2'!P13+'G-3'!P13+'G-4'!P13</f>
        <v>125</v>
      </c>
      <c r="Q13" s="46">
        <f>'G-1'!Q13+'G-2'!Q13+'G-3'!Q13+'G-4'!Q13</f>
        <v>470</v>
      </c>
      <c r="R13" s="46">
        <f>'G-1'!R13+'G-2'!R13+'G-3'!R13+'G-4'!R13</f>
        <v>18</v>
      </c>
      <c r="S13" s="46">
        <f>'G-1'!S13+'G-2'!S13+'G-3'!S13+'G-4'!S13</f>
        <v>6</v>
      </c>
      <c r="T13" s="6">
        <f t="shared" si="2"/>
        <v>583.5</v>
      </c>
      <c r="U13" s="2">
        <f t="shared" ref="U13:U21" si="5">T10+T11+T12+T13</f>
        <v>2348.5</v>
      </c>
      <c r="W13" s="1" t="s">
        <v>84</v>
      </c>
      <c r="X13" s="81">
        <v>2015.5</v>
      </c>
      <c r="Y13" s="1" t="s">
        <v>85</v>
      </c>
      <c r="Z13" s="81">
        <v>1769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f>'G-1'!B14+'G-2'!B14+'G-3'!B14+'G-4'!B14</f>
        <v>147</v>
      </c>
      <c r="C14" s="46">
        <f>'G-1'!C14+'G-2'!C14+'G-3'!C14+'G-4'!C14</f>
        <v>454</v>
      </c>
      <c r="D14" s="46">
        <f>'G-1'!D14+'G-2'!D14+'G-3'!D14+'G-4'!D14</f>
        <v>20</v>
      </c>
      <c r="E14" s="46">
        <f>'G-1'!E14+'G-2'!E14+'G-3'!E14+'G-4'!E14</f>
        <v>8</v>
      </c>
      <c r="F14" s="6">
        <f t="shared" si="0"/>
        <v>587.5</v>
      </c>
      <c r="G14" s="2">
        <f t="shared" si="3"/>
        <v>2576.5</v>
      </c>
      <c r="H14" s="19" t="s">
        <v>9</v>
      </c>
      <c r="I14" s="46">
        <f>'G-1'!I14+'G-2'!I14+'G-3'!I14+'G-4'!I14</f>
        <v>90</v>
      </c>
      <c r="J14" s="46">
        <f>'G-1'!J14+'G-2'!J14+'G-3'!J14+'G-4'!J14</f>
        <v>512</v>
      </c>
      <c r="K14" s="46">
        <f>'G-1'!K14+'G-2'!K14+'G-3'!K14+'G-4'!K14</f>
        <v>16</v>
      </c>
      <c r="L14" s="46">
        <f>'G-1'!L14+'G-2'!L14+'G-3'!L14+'G-4'!L14</f>
        <v>6</v>
      </c>
      <c r="M14" s="6">
        <f t="shared" si="1"/>
        <v>604</v>
      </c>
      <c r="N14" s="2">
        <f t="shared" si="4"/>
        <v>2448.5</v>
      </c>
      <c r="O14" s="19" t="s">
        <v>29</v>
      </c>
      <c r="P14" s="46">
        <f>'G-1'!P14+'G-2'!P14+'G-3'!P14+'G-4'!P14</f>
        <v>133</v>
      </c>
      <c r="Q14" s="46">
        <f>'G-1'!Q14+'G-2'!Q14+'G-3'!Q14+'G-4'!Q14</f>
        <v>465</v>
      </c>
      <c r="R14" s="46">
        <f>'G-1'!R14+'G-2'!R14+'G-3'!R14+'G-4'!R14</f>
        <v>14</v>
      </c>
      <c r="S14" s="46">
        <f>'G-1'!S14+'G-2'!S14+'G-3'!S14+'G-4'!S14</f>
        <v>5</v>
      </c>
      <c r="T14" s="6">
        <f t="shared" si="2"/>
        <v>572</v>
      </c>
      <c r="U14" s="2">
        <f t="shared" si="5"/>
        <v>2366</v>
      </c>
      <c r="W14" s="1" t="s">
        <v>89</v>
      </c>
      <c r="X14" s="81">
        <v>2044.5</v>
      </c>
      <c r="Y14" s="1" t="s">
        <v>75</v>
      </c>
      <c r="Z14" s="81">
        <v>1803.5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f>'G-1'!B15+'G-2'!B15+'G-3'!B15+'G-4'!B15</f>
        <v>149</v>
      </c>
      <c r="C15" s="46">
        <f>'G-1'!C15+'G-2'!C15+'G-3'!C15+'G-4'!C15</f>
        <v>440</v>
      </c>
      <c r="D15" s="46">
        <f>'G-1'!D15+'G-2'!D15+'G-3'!D15+'G-4'!D15</f>
        <v>20</v>
      </c>
      <c r="E15" s="46">
        <f>'G-1'!E15+'G-2'!E15+'G-3'!E15+'G-4'!E15</f>
        <v>8</v>
      </c>
      <c r="F15" s="6">
        <f t="shared" si="0"/>
        <v>574.5</v>
      </c>
      <c r="G15" s="2">
        <f t="shared" si="3"/>
        <v>2535</v>
      </c>
      <c r="H15" s="19" t="s">
        <v>12</v>
      </c>
      <c r="I15" s="46">
        <f>'G-1'!I15+'G-2'!I15+'G-3'!I15+'G-4'!I15</f>
        <v>89</v>
      </c>
      <c r="J15" s="46">
        <f>'G-1'!J15+'G-2'!J15+'G-3'!J15+'G-4'!J15</f>
        <v>490</v>
      </c>
      <c r="K15" s="46">
        <f>'G-1'!K15+'G-2'!K15+'G-3'!K15+'G-4'!K15</f>
        <v>18</v>
      </c>
      <c r="L15" s="46">
        <f>'G-1'!L15+'G-2'!L15+'G-3'!L15+'G-4'!L15</f>
        <v>6</v>
      </c>
      <c r="M15" s="6">
        <f t="shared" si="1"/>
        <v>585.5</v>
      </c>
      <c r="N15" s="2">
        <f t="shared" si="4"/>
        <v>2438</v>
      </c>
      <c r="O15" s="18" t="s">
        <v>30</v>
      </c>
      <c r="P15" s="46">
        <f>'G-1'!P15+'G-2'!P15+'G-3'!P15+'G-4'!P15</f>
        <v>124</v>
      </c>
      <c r="Q15" s="46">
        <f>'G-1'!Q15+'G-2'!Q15+'G-3'!Q15+'G-4'!Q15</f>
        <v>471</v>
      </c>
      <c r="R15" s="46">
        <f>'G-1'!R15+'G-2'!R15+'G-3'!R15+'G-4'!R15</f>
        <v>15</v>
      </c>
      <c r="S15" s="46">
        <f>'G-1'!S15+'G-2'!S15+'G-3'!S15+'G-4'!S15</f>
        <v>4</v>
      </c>
      <c r="T15" s="6">
        <f t="shared" si="2"/>
        <v>573</v>
      </c>
      <c r="U15" s="2">
        <f t="shared" si="5"/>
        <v>2334</v>
      </c>
      <c r="W15" s="1" t="s">
        <v>87</v>
      </c>
      <c r="X15" s="81">
        <v>2047</v>
      </c>
      <c r="Y15" s="1" t="s">
        <v>64</v>
      </c>
      <c r="Z15" s="81">
        <v>1810.5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f>'G-1'!B16+'G-2'!B16+'G-3'!B16+'G-4'!B16</f>
        <v>132</v>
      </c>
      <c r="C16" s="46">
        <f>'G-1'!C16+'G-2'!C16+'G-3'!C16+'G-4'!C16</f>
        <v>437</v>
      </c>
      <c r="D16" s="46">
        <f>'G-1'!D16+'G-2'!D16+'G-3'!D16+'G-4'!D16</f>
        <v>29</v>
      </c>
      <c r="E16" s="46">
        <f>'G-1'!E16+'G-2'!E16+'G-3'!E16+'G-4'!E16</f>
        <v>5</v>
      </c>
      <c r="F16" s="6">
        <f t="shared" si="0"/>
        <v>573.5</v>
      </c>
      <c r="G16" s="2">
        <f t="shared" si="3"/>
        <v>2429.5</v>
      </c>
      <c r="H16" s="19" t="s">
        <v>15</v>
      </c>
      <c r="I16" s="46">
        <f>'G-1'!I16+'G-2'!I16+'G-3'!I16+'G-4'!I16</f>
        <v>101</v>
      </c>
      <c r="J16" s="46">
        <f>'G-1'!J16+'G-2'!J16+'G-3'!J16+'G-4'!J16</f>
        <v>480</v>
      </c>
      <c r="K16" s="46">
        <f>'G-1'!K16+'G-2'!K16+'G-3'!K16+'G-4'!K16</f>
        <v>14</v>
      </c>
      <c r="L16" s="46">
        <f>'G-1'!L16+'G-2'!L16+'G-3'!L16+'G-4'!L16</f>
        <v>6</v>
      </c>
      <c r="M16" s="6">
        <f t="shared" si="1"/>
        <v>573.5</v>
      </c>
      <c r="N16" s="2">
        <f t="shared" si="4"/>
        <v>2367</v>
      </c>
      <c r="O16" s="19" t="s">
        <v>8</v>
      </c>
      <c r="P16" s="46">
        <f>'G-1'!P16+'G-2'!P16+'G-3'!P16+'G-4'!P16</f>
        <v>149</v>
      </c>
      <c r="Q16" s="46">
        <f>'G-1'!Q16+'G-2'!Q16+'G-3'!Q16+'G-4'!Q16</f>
        <v>501</v>
      </c>
      <c r="R16" s="46">
        <f>'G-1'!R16+'G-2'!R16+'G-3'!R16+'G-4'!R16</f>
        <v>21</v>
      </c>
      <c r="S16" s="46">
        <f>'G-1'!S16+'G-2'!S16+'G-3'!S16+'G-4'!S16</f>
        <v>4</v>
      </c>
      <c r="T16" s="6">
        <f t="shared" si="2"/>
        <v>627.5</v>
      </c>
      <c r="U16" s="2">
        <f t="shared" si="5"/>
        <v>2356</v>
      </c>
      <c r="W16" s="1" t="s">
        <v>82</v>
      </c>
      <c r="X16" s="81">
        <v>2067.5</v>
      </c>
      <c r="Y16" s="1" t="s">
        <v>76</v>
      </c>
      <c r="Z16" s="81">
        <v>1832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f>'G-1'!B17+'G-2'!B17+'G-3'!B17+'G-4'!B17</f>
        <v>137</v>
      </c>
      <c r="C17" s="46">
        <f>'G-1'!C17+'G-2'!C17+'G-3'!C17+'G-4'!C17</f>
        <v>403</v>
      </c>
      <c r="D17" s="46">
        <f>'G-1'!D17+'G-2'!D17+'G-3'!D17+'G-4'!D17</f>
        <v>22</v>
      </c>
      <c r="E17" s="46">
        <f>'G-1'!E17+'G-2'!E17+'G-3'!E17+'G-4'!E17</f>
        <v>3</v>
      </c>
      <c r="F17" s="6">
        <f t="shared" si="0"/>
        <v>523</v>
      </c>
      <c r="G17" s="2">
        <f t="shared" si="3"/>
        <v>2258.5</v>
      </c>
      <c r="H17" s="19" t="s">
        <v>18</v>
      </c>
      <c r="I17" s="46">
        <f>'G-1'!I17+'G-2'!I17+'G-3'!I17+'G-4'!I17</f>
        <v>105</v>
      </c>
      <c r="J17" s="46">
        <f>'G-1'!J17+'G-2'!J17+'G-3'!J17+'G-4'!J17</f>
        <v>474</v>
      </c>
      <c r="K17" s="46">
        <f>'G-1'!K17+'G-2'!K17+'G-3'!K17+'G-4'!K17</f>
        <v>14</v>
      </c>
      <c r="L17" s="46">
        <f>'G-1'!L17+'G-2'!L17+'G-3'!L17+'G-4'!L17</f>
        <v>6</v>
      </c>
      <c r="M17" s="6">
        <f t="shared" si="1"/>
        <v>569.5</v>
      </c>
      <c r="N17" s="2">
        <f t="shared" si="4"/>
        <v>2332.5</v>
      </c>
      <c r="O17" s="19" t="s">
        <v>10</v>
      </c>
      <c r="P17" s="46">
        <f>'G-1'!P17+'G-2'!P17+'G-3'!P17+'G-4'!P17</f>
        <v>125</v>
      </c>
      <c r="Q17" s="46">
        <f>'G-1'!Q17+'G-2'!Q17+'G-3'!Q17+'G-4'!Q17</f>
        <v>506</v>
      </c>
      <c r="R17" s="46">
        <f>'G-1'!R17+'G-2'!R17+'G-3'!R17+'G-4'!R17</f>
        <v>14</v>
      </c>
      <c r="S17" s="46">
        <f>'G-1'!S17+'G-2'!S17+'G-3'!S17+'G-4'!S17</f>
        <v>4</v>
      </c>
      <c r="T17" s="6">
        <f t="shared" si="2"/>
        <v>606.5</v>
      </c>
      <c r="U17" s="2">
        <f t="shared" si="5"/>
        <v>2379</v>
      </c>
      <c r="W17" s="1" t="s">
        <v>79</v>
      </c>
      <c r="X17" s="81">
        <v>2079.5</v>
      </c>
      <c r="Y17" s="1" t="s">
        <v>74</v>
      </c>
      <c r="Z17" s="81">
        <v>1838.5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f>'G-1'!B18+'G-2'!B18+'G-3'!B18+'G-4'!B18</f>
        <v>140</v>
      </c>
      <c r="C18" s="46">
        <f>'G-1'!C18+'G-2'!C18+'G-3'!C18+'G-4'!C18</f>
        <v>441</v>
      </c>
      <c r="D18" s="46">
        <f>'G-1'!D18+'G-2'!D18+'G-3'!D18+'G-4'!D18</f>
        <v>24</v>
      </c>
      <c r="E18" s="46">
        <f>'G-1'!E18+'G-2'!E18+'G-3'!E18+'G-4'!E18</f>
        <v>12</v>
      </c>
      <c r="F18" s="6">
        <f t="shared" si="0"/>
        <v>589</v>
      </c>
      <c r="G18" s="2">
        <f t="shared" si="3"/>
        <v>2260</v>
      </c>
      <c r="H18" s="19" t="s">
        <v>20</v>
      </c>
      <c r="I18" s="46">
        <f>'G-1'!I18+'G-2'!I18+'G-3'!I18+'G-4'!I18</f>
        <v>127</v>
      </c>
      <c r="J18" s="46">
        <f>'G-1'!J18+'G-2'!J18+'G-3'!J18+'G-4'!J18</f>
        <v>501</v>
      </c>
      <c r="K18" s="46">
        <f>'G-1'!K18+'G-2'!K18+'G-3'!K18+'G-4'!K18</f>
        <v>13</v>
      </c>
      <c r="L18" s="46">
        <f>'G-1'!L18+'G-2'!L18+'G-3'!L18+'G-4'!L18</f>
        <v>5</v>
      </c>
      <c r="M18" s="6">
        <f t="shared" si="1"/>
        <v>603</v>
      </c>
      <c r="N18" s="2">
        <f t="shared" si="4"/>
        <v>2331.5</v>
      </c>
      <c r="O18" s="19" t="s">
        <v>13</v>
      </c>
      <c r="P18" s="46">
        <f>'G-1'!P18+'G-2'!P18+'G-3'!P18+'G-4'!P18</f>
        <v>186</v>
      </c>
      <c r="Q18" s="46">
        <f>'G-1'!Q18+'G-2'!Q18+'G-3'!Q18+'G-4'!Q18</f>
        <v>519</v>
      </c>
      <c r="R18" s="46">
        <f>'G-1'!R18+'G-2'!R18+'G-3'!R18+'G-4'!R18</f>
        <v>20</v>
      </c>
      <c r="S18" s="46">
        <f>'G-1'!S18+'G-2'!S18+'G-3'!S18+'G-4'!S18</f>
        <v>6</v>
      </c>
      <c r="T18" s="6">
        <f t="shared" si="2"/>
        <v>667</v>
      </c>
      <c r="U18" s="2">
        <f t="shared" si="5"/>
        <v>2474</v>
      </c>
      <c r="W18" s="1" t="s">
        <v>66</v>
      </c>
      <c r="X18" s="81">
        <v>2112.5</v>
      </c>
      <c r="Y18" s="1" t="s">
        <v>90</v>
      </c>
      <c r="Z18" s="81">
        <v>1862.5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f>'G-1'!B19+'G-2'!B19+'G-3'!B19+'G-4'!B19</f>
        <v>152</v>
      </c>
      <c r="C19" s="47">
        <f>'G-1'!C19+'G-2'!C19+'G-3'!C19+'G-4'!C19</f>
        <v>370</v>
      </c>
      <c r="D19" s="47">
        <f>'G-1'!D19+'G-2'!D19+'G-3'!D19+'G-4'!D19</f>
        <v>19</v>
      </c>
      <c r="E19" s="47">
        <f>'G-1'!E19+'G-2'!E19+'G-3'!E19+'G-4'!E19</f>
        <v>9</v>
      </c>
      <c r="F19" s="7">
        <f t="shared" si="0"/>
        <v>506.5</v>
      </c>
      <c r="G19" s="3">
        <f t="shared" si="3"/>
        <v>2192</v>
      </c>
      <c r="H19" s="20" t="s">
        <v>22</v>
      </c>
      <c r="I19" s="46">
        <f>'G-1'!I19+'G-2'!I19+'G-3'!I19+'G-4'!I19</f>
        <v>137</v>
      </c>
      <c r="J19" s="46">
        <f>'G-1'!J19+'G-2'!J19+'G-3'!J19+'G-4'!J19</f>
        <v>566</v>
      </c>
      <c r="K19" s="46">
        <f>'G-1'!K19+'G-2'!K19+'G-3'!K19+'G-4'!K19</f>
        <v>16</v>
      </c>
      <c r="L19" s="46">
        <f>'G-1'!L19+'G-2'!L19+'G-3'!L19+'G-4'!L19</f>
        <v>5</v>
      </c>
      <c r="M19" s="6">
        <f t="shared" si="1"/>
        <v>679</v>
      </c>
      <c r="N19" s="2">
        <f>M16+M17+M18+M19</f>
        <v>2425</v>
      </c>
      <c r="O19" s="19" t="s">
        <v>16</v>
      </c>
      <c r="P19" s="46">
        <f>'G-1'!P19+'G-2'!P19+'G-3'!P19+'G-4'!P19</f>
        <v>116</v>
      </c>
      <c r="Q19" s="46">
        <f>'G-1'!Q19+'G-2'!Q19+'G-3'!Q19+'G-4'!Q19</f>
        <v>479</v>
      </c>
      <c r="R19" s="46">
        <f>'G-1'!R19+'G-2'!R19+'G-3'!R19+'G-4'!R19</f>
        <v>17</v>
      </c>
      <c r="S19" s="46">
        <f>'G-1'!S19+'G-2'!S19+'G-3'!S19+'G-4'!S19</f>
        <v>3</v>
      </c>
      <c r="T19" s="6">
        <f t="shared" si="2"/>
        <v>578.5</v>
      </c>
      <c r="U19" s="2">
        <f t="shared" si="5"/>
        <v>2479.5</v>
      </c>
      <c r="W19" s="1" t="s">
        <v>65</v>
      </c>
      <c r="X19" s="81">
        <v>2147.5</v>
      </c>
      <c r="Y19" s="1" t="s">
        <v>88</v>
      </c>
      <c r="Z19" s="81">
        <v>1876.5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f>'G-1'!B20+'G-2'!B20+'G-3'!B20+'G-4'!B20</f>
        <v>142</v>
      </c>
      <c r="C20" s="45">
        <f>'G-1'!C20+'G-2'!C20+'G-3'!C20+'G-4'!C20</f>
        <v>478</v>
      </c>
      <c r="D20" s="45">
        <f>'G-1'!D20+'G-2'!D20+'G-3'!D20+'G-4'!D20</f>
        <v>16</v>
      </c>
      <c r="E20" s="45">
        <f>'G-1'!E20+'G-2'!E20+'G-3'!E20+'G-4'!E20</f>
        <v>11</v>
      </c>
      <c r="F20" s="8">
        <f t="shared" si="0"/>
        <v>608.5</v>
      </c>
      <c r="G20" s="35"/>
      <c r="H20" s="19" t="s">
        <v>24</v>
      </c>
      <c r="I20" s="46">
        <f>'G-1'!I20+'G-2'!I20+'G-3'!I20+'G-4'!I20</f>
        <v>139</v>
      </c>
      <c r="J20" s="46">
        <f>'G-1'!J20+'G-2'!J20+'G-3'!J20+'G-4'!J20</f>
        <v>498</v>
      </c>
      <c r="K20" s="46">
        <f>'G-1'!K20+'G-2'!K20+'G-3'!K20+'G-4'!K20</f>
        <v>13</v>
      </c>
      <c r="L20" s="46">
        <f>'G-1'!L20+'G-2'!L20+'G-3'!L20+'G-4'!L20</f>
        <v>8</v>
      </c>
      <c r="M20" s="8">
        <f t="shared" si="1"/>
        <v>613.5</v>
      </c>
      <c r="N20" s="2">
        <f>M17+M18+M19+M20</f>
        <v>2465</v>
      </c>
      <c r="O20" s="19" t="s">
        <v>45</v>
      </c>
      <c r="P20" s="46">
        <f>'G-1'!P20+'G-2'!P20+'G-3'!P20+'G-4'!P20</f>
        <v>93</v>
      </c>
      <c r="Q20" s="46">
        <f>'G-1'!Q20+'G-2'!Q20+'G-3'!Q20+'G-4'!Q20</f>
        <v>485</v>
      </c>
      <c r="R20" s="46">
        <f>'G-1'!R20+'G-2'!R20+'G-3'!R20+'G-4'!R20</f>
        <v>17</v>
      </c>
      <c r="S20" s="46">
        <f>'G-1'!S20+'G-2'!S20+'G-3'!S20+'G-4'!S20</f>
        <v>6</v>
      </c>
      <c r="T20" s="8">
        <f t="shared" si="2"/>
        <v>580.5</v>
      </c>
      <c r="U20" s="2">
        <f t="shared" si="5"/>
        <v>2432.5</v>
      </c>
      <c r="W20" s="1"/>
      <c r="X20" s="1"/>
      <c r="Y20" s="1" t="s">
        <v>92</v>
      </c>
      <c r="Z20" s="81">
        <v>1888.5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f>'G-1'!B21+'G-2'!B21+'G-3'!B21+'G-4'!B21</f>
        <v>122</v>
      </c>
      <c r="C21" s="46">
        <f>'G-1'!C21+'G-2'!C21+'G-3'!C21+'G-4'!C21</f>
        <v>480</v>
      </c>
      <c r="D21" s="46">
        <f>'G-1'!D21+'G-2'!D21+'G-3'!D21+'G-4'!D21</f>
        <v>19</v>
      </c>
      <c r="E21" s="46">
        <f>'G-1'!E21+'G-2'!E21+'G-3'!E21+'G-4'!E21</f>
        <v>12</v>
      </c>
      <c r="F21" s="6">
        <f t="shared" si="0"/>
        <v>609</v>
      </c>
      <c r="G21" s="36"/>
      <c r="H21" s="20" t="s">
        <v>25</v>
      </c>
      <c r="I21" s="46">
        <f>'G-1'!I21+'G-2'!I21+'G-3'!I21+'G-4'!I21</f>
        <v>126</v>
      </c>
      <c r="J21" s="46">
        <f>'G-1'!J21+'G-2'!J21+'G-3'!J21+'G-4'!J21</f>
        <v>510</v>
      </c>
      <c r="K21" s="46">
        <f>'G-1'!K21+'G-2'!K21+'G-3'!K21+'G-4'!K21</f>
        <v>14</v>
      </c>
      <c r="L21" s="46">
        <f>'G-1'!L21+'G-2'!L21+'G-3'!L21+'G-4'!L21</f>
        <v>5</v>
      </c>
      <c r="M21" s="6">
        <f t="shared" si="1"/>
        <v>613.5</v>
      </c>
      <c r="N21" s="2">
        <f>M18+M19+M20+M21</f>
        <v>2509</v>
      </c>
      <c r="O21" s="21" t="s">
        <v>46</v>
      </c>
      <c r="P21" s="47">
        <f>'G-1'!P21+'G-2'!P21+'G-3'!P21+'G-4'!P21</f>
        <v>95</v>
      </c>
      <c r="Q21" s="47">
        <f>'G-1'!Q21+'G-2'!Q21+'G-3'!Q21+'G-4'!Q21</f>
        <v>497</v>
      </c>
      <c r="R21" s="47">
        <f>'G-1'!R21+'G-2'!R21+'G-3'!R21+'G-4'!R21</f>
        <v>19</v>
      </c>
      <c r="S21" s="47">
        <f>'G-1'!S21+'G-2'!S21+'G-3'!S21+'G-4'!S21</f>
        <v>7</v>
      </c>
      <c r="T21" s="7">
        <f t="shared" si="2"/>
        <v>600</v>
      </c>
      <c r="U21" s="3">
        <f t="shared" si="5"/>
        <v>2426</v>
      </c>
      <c r="W21" s="1"/>
      <c r="X21" s="1"/>
      <c r="Y21" s="1" t="s">
        <v>71</v>
      </c>
      <c r="Z21" s="81">
        <v>1896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f>'G-1'!B22+'G-2'!B22+'G-3'!B22+'G-4'!B22</f>
        <v>138</v>
      </c>
      <c r="C22" s="46">
        <f>'G-1'!C22+'G-2'!C22+'G-3'!C22+'G-4'!C22</f>
        <v>477</v>
      </c>
      <c r="D22" s="46">
        <f>'G-1'!D22+'G-2'!D22+'G-3'!D22+'G-4'!D22</f>
        <v>15</v>
      </c>
      <c r="E22" s="46">
        <f>'G-1'!E22+'G-2'!E22+'G-3'!E22+'G-4'!E22</f>
        <v>15</v>
      </c>
      <c r="F22" s="6">
        <f t="shared" si="0"/>
        <v>613.5</v>
      </c>
      <c r="G22" s="2"/>
      <c r="H22" s="21" t="s">
        <v>26</v>
      </c>
      <c r="I22" s="46">
        <f>'G-1'!I22+'G-2'!I22+'G-3'!I22+'G-4'!I22</f>
        <v>132</v>
      </c>
      <c r="J22" s="46">
        <f>'G-1'!J22+'G-2'!J22+'G-3'!J22+'G-4'!J22</f>
        <v>497</v>
      </c>
      <c r="K22" s="46">
        <f>'G-1'!K22+'G-2'!K22+'G-3'!K22+'G-4'!K22</f>
        <v>12</v>
      </c>
      <c r="L22" s="46">
        <f>'G-1'!L22+'G-2'!L22+'G-3'!L22+'G-4'!L22</f>
        <v>9</v>
      </c>
      <c r="M22" s="6">
        <f t="shared" si="1"/>
        <v>609.5</v>
      </c>
      <c r="N22" s="3">
        <f>M19+M20+M21+M22</f>
        <v>2515.5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1946</v>
      </c>
      <c r="AA22" s="1"/>
      <c r="AB22" s="81"/>
    </row>
    <row r="23" spans="1:28" ht="13.5" customHeight="1" x14ac:dyDescent="0.2">
      <c r="A23" s="185" t="s">
        <v>47</v>
      </c>
      <c r="B23" s="186"/>
      <c r="C23" s="191" t="s">
        <v>50</v>
      </c>
      <c r="D23" s="192"/>
      <c r="E23" s="192"/>
      <c r="F23" s="193"/>
      <c r="G23" s="84">
        <f>MAX(G13:G19)</f>
        <v>2586.5</v>
      </c>
      <c r="H23" s="189" t="s">
        <v>48</v>
      </c>
      <c r="I23" s="190"/>
      <c r="J23" s="182" t="s">
        <v>50</v>
      </c>
      <c r="K23" s="183"/>
      <c r="L23" s="183"/>
      <c r="M23" s="184"/>
      <c r="N23" s="85">
        <f>MAX(N10:N22)</f>
        <v>2515.5</v>
      </c>
      <c r="O23" s="185" t="s">
        <v>49</v>
      </c>
      <c r="P23" s="186"/>
      <c r="Q23" s="191" t="s">
        <v>50</v>
      </c>
      <c r="R23" s="192"/>
      <c r="S23" s="192"/>
      <c r="T23" s="193"/>
      <c r="U23" s="84">
        <f>MAX(U13:U21)</f>
        <v>2479.5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87"/>
      <c r="B24" s="188"/>
      <c r="C24" s="82" t="s">
        <v>73</v>
      </c>
      <c r="D24" s="86"/>
      <c r="E24" s="86"/>
      <c r="F24" s="87" t="s">
        <v>65</v>
      </c>
      <c r="G24" s="88"/>
      <c r="H24" s="187"/>
      <c r="I24" s="188"/>
      <c r="J24" s="82" t="s">
        <v>73</v>
      </c>
      <c r="K24" s="86"/>
      <c r="L24" s="86"/>
      <c r="M24" s="87" t="s">
        <v>93</v>
      </c>
      <c r="N24" s="88"/>
      <c r="O24" s="187"/>
      <c r="P24" s="188"/>
      <c r="Q24" s="82" t="s">
        <v>73</v>
      </c>
      <c r="R24" s="86"/>
      <c r="S24" s="86"/>
      <c r="T24" s="87" t="s">
        <v>91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94" t="s">
        <v>51</v>
      </c>
      <c r="B26" s="194"/>
      <c r="C26" s="194"/>
      <c r="D26" s="194"/>
      <c r="E26" s="194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workbookViewId="0">
      <selection activeCell="N30" sqref="N30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38" t="s">
        <v>112</v>
      </c>
      <c r="B2" s="238"/>
      <c r="C2" s="238"/>
      <c r="D2" s="238"/>
      <c r="E2" s="238"/>
      <c r="F2" s="238"/>
      <c r="G2" s="238"/>
      <c r="H2" s="238"/>
      <c r="I2" s="238"/>
      <c r="J2" s="238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39" t="s">
        <v>113</v>
      </c>
      <c r="B4" s="239"/>
      <c r="C4" s="240" t="s">
        <v>60</v>
      </c>
      <c r="D4" s="240"/>
      <c r="E4" s="240"/>
      <c r="F4" s="110"/>
      <c r="G4" s="106"/>
      <c r="H4" s="106"/>
      <c r="I4" s="106"/>
      <c r="J4" s="106"/>
    </row>
    <row r="5" spans="1:10" x14ac:dyDescent="0.2">
      <c r="A5" s="169" t="s">
        <v>56</v>
      </c>
      <c r="B5" s="169"/>
      <c r="C5" s="241" t="str">
        <f>'G-1'!D5</f>
        <v>CALLE 75 - CARRERA 53</v>
      </c>
      <c r="D5" s="241"/>
      <c r="E5" s="241"/>
      <c r="F5" s="111"/>
      <c r="G5" s="112"/>
      <c r="H5" s="103" t="s">
        <v>53</v>
      </c>
      <c r="I5" s="242">
        <f>'G-1'!L5</f>
        <v>1254</v>
      </c>
      <c r="J5" s="242"/>
    </row>
    <row r="6" spans="1:10" x14ac:dyDescent="0.2">
      <c r="A6" s="169" t="s">
        <v>114</v>
      </c>
      <c r="B6" s="169"/>
      <c r="C6" s="227" t="s">
        <v>148</v>
      </c>
      <c r="D6" s="227"/>
      <c r="E6" s="227"/>
      <c r="F6" s="111"/>
      <c r="G6" s="112"/>
      <c r="H6" s="103" t="s">
        <v>58</v>
      </c>
      <c r="I6" s="228">
        <f>'G-1'!S6</f>
        <v>42395</v>
      </c>
      <c r="J6" s="228"/>
    </row>
    <row r="7" spans="1:10" x14ac:dyDescent="0.2">
      <c r="A7" s="113"/>
      <c r="B7" s="113"/>
      <c r="C7" s="229"/>
      <c r="D7" s="229"/>
      <c r="E7" s="229"/>
      <c r="F7" s="229"/>
      <c r="G7" s="110"/>
      <c r="H7" s="114"/>
      <c r="I7" s="115"/>
      <c r="J7" s="106"/>
    </row>
    <row r="8" spans="1:10" x14ac:dyDescent="0.2">
      <c r="A8" s="230" t="s">
        <v>115</v>
      </c>
      <c r="B8" s="232" t="s">
        <v>116</v>
      </c>
      <c r="C8" s="230" t="s">
        <v>117</v>
      </c>
      <c r="D8" s="232" t="s">
        <v>118</v>
      </c>
      <c r="E8" s="116" t="s">
        <v>119</v>
      </c>
      <c r="F8" s="117" t="s">
        <v>120</v>
      </c>
      <c r="G8" s="118" t="s">
        <v>121</v>
      </c>
      <c r="H8" s="117" t="s">
        <v>122</v>
      </c>
      <c r="I8" s="234" t="s">
        <v>123</v>
      </c>
      <c r="J8" s="236" t="s">
        <v>124</v>
      </c>
    </row>
    <row r="9" spans="1:10" x14ac:dyDescent="0.2">
      <c r="A9" s="231"/>
      <c r="B9" s="233"/>
      <c r="C9" s="231"/>
      <c r="D9" s="233"/>
      <c r="E9" s="119" t="s">
        <v>52</v>
      </c>
      <c r="F9" s="120" t="s">
        <v>0</v>
      </c>
      <c r="G9" s="121" t="s">
        <v>2</v>
      </c>
      <c r="H9" s="120" t="s">
        <v>3</v>
      </c>
      <c r="I9" s="235"/>
      <c r="J9" s="237"/>
    </row>
    <row r="10" spans="1:10" x14ac:dyDescent="0.2">
      <c r="A10" s="221"/>
      <c r="B10" s="224"/>
      <c r="C10" s="122"/>
      <c r="D10" s="123" t="s">
        <v>125</v>
      </c>
      <c r="E10" s="163">
        <v>0</v>
      </c>
      <c r="F10" s="163">
        <v>0</v>
      </c>
      <c r="G10" s="163">
        <v>0</v>
      </c>
      <c r="H10" s="163">
        <v>0</v>
      </c>
      <c r="I10" s="75">
        <f>E10*0.5+F10+G10*2+H10*2.5</f>
        <v>0</v>
      </c>
      <c r="J10" s="124" t="str">
        <f>IF(I10=0,"0,00",I10/SUM(I10:I12)*100)</f>
        <v>0,00</v>
      </c>
    </row>
    <row r="11" spans="1:10" x14ac:dyDescent="0.2">
      <c r="A11" s="222"/>
      <c r="B11" s="225"/>
      <c r="C11" s="122" t="s">
        <v>126</v>
      </c>
      <c r="D11" s="125" t="s">
        <v>127</v>
      </c>
      <c r="E11" s="164">
        <v>0</v>
      </c>
      <c r="F11" s="164">
        <v>0</v>
      </c>
      <c r="G11" s="164">
        <v>0</v>
      </c>
      <c r="H11" s="164">
        <v>0</v>
      </c>
      <c r="I11" s="126">
        <f t="shared" ref="I11:I45" si="0">E11*0.5+F11+G11*2+H11*2.5</f>
        <v>0</v>
      </c>
      <c r="J11" s="127" t="str">
        <f>IF(I11=0,"0,00",I11/SUM(I10:I12)*100)</f>
        <v>0,00</v>
      </c>
    </row>
    <row r="12" spans="1:10" x14ac:dyDescent="0.2">
      <c r="A12" s="222"/>
      <c r="B12" s="225"/>
      <c r="C12" s="128" t="s">
        <v>135</v>
      </c>
      <c r="D12" s="129" t="s">
        <v>128</v>
      </c>
      <c r="E12" s="165">
        <v>0</v>
      </c>
      <c r="F12" s="165">
        <v>0</v>
      </c>
      <c r="G12" s="165">
        <v>0</v>
      </c>
      <c r="H12" s="165">
        <v>0</v>
      </c>
      <c r="I12" s="130">
        <f t="shared" si="0"/>
        <v>0</v>
      </c>
      <c r="J12" s="131" t="str">
        <f>IF(I12=0,"0,00",I12/SUM(I10:I12)*100)</f>
        <v>0,00</v>
      </c>
    </row>
    <row r="13" spans="1:10" x14ac:dyDescent="0.2">
      <c r="A13" s="222"/>
      <c r="B13" s="225"/>
      <c r="C13" s="132"/>
      <c r="D13" s="123" t="s">
        <v>125</v>
      </c>
      <c r="E13" s="163">
        <v>0</v>
      </c>
      <c r="F13" s="163">
        <v>0</v>
      </c>
      <c r="G13" s="163">
        <v>0</v>
      </c>
      <c r="H13" s="163">
        <v>0</v>
      </c>
      <c r="I13" s="75">
        <f t="shared" si="0"/>
        <v>0</v>
      </c>
      <c r="J13" s="124" t="str">
        <f>IF(I13=0,"0,00",I13/SUM(I13:I15)*100)</f>
        <v>0,00</v>
      </c>
    </row>
    <row r="14" spans="1:10" x14ac:dyDescent="0.2">
      <c r="A14" s="222"/>
      <c r="B14" s="225"/>
      <c r="C14" s="122" t="s">
        <v>129</v>
      </c>
      <c r="D14" s="125" t="s">
        <v>127</v>
      </c>
      <c r="E14" s="164">
        <v>0</v>
      </c>
      <c r="F14" s="164">
        <v>0</v>
      </c>
      <c r="G14" s="164">
        <v>0</v>
      </c>
      <c r="H14" s="164">
        <v>0</v>
      </c>
      <c r="I14" s="126">
        <f t="shared" si="0"/>
        <v>0</v>
      </c>
      <c r="J14" s="127" t="str">
        <f>IF(I14=0,"0,00",I14/SUM(I13:I15)*100)</f>
        <v>0,00</v>
      </c>
    </row>
    <row r="15" spans="1:10" x14ac:dyDescent="0.2">
      <c r="A15" s="222"/>
      <c r="B15" s="225"/>
      <c r="C15" s="128" t="s">
        <v>136</v>
      </c>
      <c r="D15" s="129" t="s">
        <v>128</v>
      </c>
      <c r="E15" s="165">
        <v>0</v>
      </c>
      <c r="F15" s="165">
        <v>0</v>
      </c>
      <c r="G15" s="165">
        <v>0</v>
      </c>
      <c r="H15" s="165">
        <v>0</v>
      </c>
      <c r="I15" s="130">
        <f t="shared" si="0"/>
        <v>0</v>
      </c>
      <c r="J15" s="131" t="str">
        <f>IF(I15=0,"0,00",I15/SUM(I13:I15)*100)</f>
        <v>0,00</v>
      </c>
    </row>
    <row r="16" spans="1:10" x14ac:dyDescent="0.2">
      <c r="A16" s="222"/>
      <c r="B16" s="225"/>
      <c r="C16" s="132"/>
      <c r="D16" s="123" t="s">
        <v>125</v>
      </c>
      <c r="E16" s="163">
        <v>0</v>
      </c>
      <c r="F16" s="163">
        <v>0</v>
      </c>
      <c r="G16" s="163">
        <v>0</v>
      </c>
      <c r="H16" s="163">
        <v>0</v>
      </c>
      <c r="I16" s="75">
        <f t="shared" si="0"/>
        <v>0</v>
      </c>
      <c r="J16" s="124" t="str">
        <f>IF(I16=0,"0,00",I16/SUM(I16:I18)*100)</f>
        <v>0,00</v>
      </c>
    </row>
    <row r="17" spans="1:10" x14ac:dyDescent="0.2">
      <c r="A17" s="222"/>
      <c r="B17" s="225"/>
      <c r="C17" s="122" t="s">
        <v>130</v>
      </c>
      <c r="D17" s="125" t="s">
        <v>127</v>
      </c>
      <c r="E17" s="164">
        <v>0</v>
      </c>
      <c r="F17" s="164">
        <v>0</v>
      </c>
      <c r="G17" s="164">
        <v>0</v>
      </c>
      <c r="H17" s="164">
        <v>0</v>
      </c>
      <c r="I17" s="126">
        <f t="shared" si="0"/>
        <v>0</v>
      </c>
      <c r="J17" s="127" t="str">
        <f>IF(I17=0,"0,00",I17/SUM(I16:I18)*100)</f>
        <v>0,00</v>
      </c>
    </row>
    <row r="18" spans="1:10" x14ac:dyDescent="0.2">
      <c r="A18" s="223"/>
      <c r="B18" s="226"/>
      <c r="C18" s="133" t="s">
        <v>137</v>
      </c>
      <c r="D18" s="129" t="s">
        <v>128</v>
      </c>
      <c r="E18" s="165">
        <v>0</v>
      </c>
      <c r="F18" s="165">
        <v>0</v>
      </c>
      <c r="G18" s="165">
        <v>0</v>
      </c>
      <c r="H18" s="165">
        <v>0</v>
      </c>
      <c r="I18" s="130">
        <f t="shared" si="0"/>
        <v>0</v>
      </c>
      <c r="J18" s="131" t="str">
        <f>IF(I18=0,"0,00",I18/SUM(I16:I18)*100)</f>
        <v>0,00</v>
      </c>
    </row>
    <row r="19" spans="1:10" x14ac:dyDescent="0.2">
      <c r="A19" s="221" t="s">
        <v>131</v>
      </c>
      <c r="B19" s="224">
        <v>2</v>
      </c>
      <c r="C19" s="134"/>
      <c r="D19" s="123" t="s">
        <v>125</v>
      </c>
      <c r="E19" s="75">
        <v>24</v>
      </c>
      <c r="F19" s="75">
        <v>85</v>
      </c>
      <c r="G19" s="75">
        <v>0</v>
      </c>
      <c r="H19" s="75">
        <v>5</v>
      </c>
      <c r="I19" s="75">
        <f t="shared" si="0"/>
        <v>109.5</v>
      </c>
      <c r="J19" s="124">
        <f>IF(I19=0,"0,00",I19/SUM(I19:I21)*100)</f>
        <v>18.961038961038962</v>
      </c>
    </row>
    <row r="20" spans="1:10" x14ac:dyDescent="0.2">
      <c r="A20" s="222"/>
      <c r="B20" s="225"/>
      <c r="C20" s="122" t="s">
        <v>126</v>
      </c>
      <c r="D20" s="125" t="s">
        <v>127</v>
      </c>
      <c r="E20" s="126">
        <v>110</v>
      </c>
      <c r="F20" s="126">
        <v>340</v>
      </c>
      <c r="G20" s="126">
        <v>29</v>
      </c>
      <c r="H20" s="126">
        <v>6</v>
      </c>
      <c r="I20" s="126">
        <f t="shared" si="0"/>
        <v>468</v>
      </c>
      <c r="J20" s="127">
        <f>IF(I20=0,"0,00",I20/SUM(I19:I21)*100)</f>
        <v>81.038961038961048</v>
      </c>
    </row>
    <row r="21" spans="1:10" x14ac:dyDescent="0.2">
      <c r="A21" s="222"/>
      <c r="B21" s="225"/>
      <c r="C21" s="128" t="s">
        <v>138</v>
      </c>
      <c r="D21" s="129" t="s">
        <v>128</v>
      </c>
      <c r="E21" s="74">
        <v>0</v>
      </c>
      <c r="F21" s="74">
        <v>0</v>
      </c>
      <c r="G21" s="74">
        <v>0</v>
      </c>
      <c r="H21" s="74">
        <v>0</v>
      </c>
      <c r="I21" s="130">
        <f t="shared" si="0"/>
        <v>0</v>
      </c>
      <c r="J21" s="131" t="str">
        <f>IF(I21=0,"0,00",I21/SUM(I19:I21)*100)</f>
        <v>0,00</v>
      </c>
    </row>
    <row r="22" spans="1:10" x14ac:dyDescent="0.2">
      <c r="A22" s="222"/>
      <c r="B22" s="225"/>
      <c r="C22" s="132"/>
      <c r="D22" s="123" t="s">
        <v>125</v>
      </c>
      <c r="E22" s="75">
        <v>31</v>
      </c>
      <c r="F22" s="75">
        <v>77</v>
      </c>
      <c r="G22" s="75">
        <v>0</v>
      </c>
      <c r="H22" s="75">
        <v>1</v>
      </c>
      <c r="I22" s="75">
        <f t="shared" si="0"/>
        <v>95</v>
      </c>
      <c r="J22" s="124">
        <f>IF(I22=0,"0,00",I22/SUM(I22:I24)*100)</f>
        <v>14.492753623188406</v>
      </c>
    </row>
    <row r="23" spans="1:10" x14ac:dyDescent="0.2">
      <c r="A23" s="222"/>
      <c r="B23" s="225"/>
      <c r="C23" s="122" t="s">
        <v>129</v>
      </c>
      <c r="D23" s="125" t="s">
        <v>127</v>
      </c>
      <c r="E23" s="126">
        <v>80</v>
      </c>
      <c r="F23" s="126">
        <v>464</v>
      </c>
      <c r="G23" s="126">
        <v>22</v>
      </c>
      <c r="H23" s="126">
        <v>5</v>
      </c>
      <c r="I23" s="126">
        <f t="shared" si="0"/>
        <v>560.5</v>
      </c>
      <c r="J23" s="127">
        <f>IF(I23=0,"0,00",I23/SUM(I22:I24)*100)</f>
        <v>85.507246376811594</v>
      </c>
    </row>
    <row r="24" spans="1:10" x14ac:dyDescent="0.2">
      <c r="A24" s="222"/>
      <c r="B24" s="225"/>
      <c r="C24" s="128" t="s">
        <v>139</v>
      </c>
      <c r="D24" s="129" t="s">
        <v>128</v>
      </c>
      <c r="E24" s="74">
        <v>0</v>
      </c>
      <c r="F24" s="74">
        <v>0</v>
      </c>
      <c r="G24" s="74">
        <v>0</v>
      </c>
      <c r="H24" s="74">
        <v>0</v>
      </c>
      <c r="I24" s="130">
        <f t="shared" si="0"/>
        <v>0</v>
      </c>
      <c r="J24" s="131" t="str">
        <f>IF(I24=0,"0,00",I24/SUM(I22:I24)*100)</f>
        <v>0,00</v>
      </c>
    </row>
    <row r="25" spans="1:10" x14ac:dyDescent="0.2">
      <c r="A25" s="222"/>
      <c r="B25" s="225"/>
      <c r="C25" s="132"/>
      <c r="D25" s="123" t="s">
        <v>125</v>
      </c>
      <c r="E25" s="75">
        <v>30</v>
      </c>
      <c r="F25" s="75">
        <v>70</v>
      </c>
      <c r="G25" s="75">
        <v>0</v>
      </c>
      <c r="H25" s="75">
        <v>5</v>
      </c>
      <c r="I25" s="75">
        <f t="shared" si="0"/>
        <v>97.5</v>
      </c>
      <c r="J25" s="124">
        <f>IF(I25=0,"0,00",I25/SUM(I25:I27)*100)</f>
        <v>15.815085158150852</v>
      </c>
    </row>
    <row r="26" spans="1:10" x14ac:dyDescent="0.2">
      <c r="A26" s="222"/>
      <c r="B26" s="225"/>
      <c r="C26" s="122" t="s">
        <v>130</v>
      </c>
      <c r="D26" s="125" t="s">
        <v>127</v>
      </c>
      <c r="E26" s="126">
        <v>60</v>
      </c>
      <c r="F26" s="126">
        <v>410</v>
      </c>
      <c r="G26" s="126">
        <v>32</v>
      </c>
      <c r="H26" s="126">
        <v>6</v>
      </c>
      <c r="I26" s="126">
        <f t="shared" si="0"/>
        <v>519</v>
      </c>
      <c r="J26" s="127">
        <f>IF(I26=0,"0,00",I26/SUM(I25:I27)*100)</f>
        <v>84.18491484184915</v>
      </c>
    </row>
    <row r="27" spans="1:10" x14ac:dyDescent="0.2">
      <c r="A27" s="223"/>
      <c r="B27" s="226"/>
      <c r="C27" s="133" t="s">
        <v>140</v>
      </c>
      <c r="D27" s="129" t="s">
        <v>128</v>
      </c>
      <c r="E27" s="74">
        <v>0</v>
      </c>
      <c r="F27" s="74">
        <v>0</v>
      </c>
      <c r="G27" s="74">
        <v>0</v>
      </c>
      <c r="H27" s="74">
        <v>0</v>
      </c>
      <c r="I27" s="130">
        <f t="shared" si="0"/>
        <v>0</v>
      </c>
      <c r="J27" s="131" t="str">
        <f>IF(I27=0,"0,00",I27/SUM(I25:I27)*100)</f>
        <v>0,00</v>
      </c>
    </row>
    <row r="28" spans="1:10" x14ac:dyDescent="0.2">
      <c r="A28" s="221"/>
      <c r="B28" s="224"/>
      <c r="C28" s="134"/>
      <c r="D28" s="123" t="s">
        <v>125</v>
      </c>
      <c r="E28" s="163">
        <v>0</v>
      </c>
      <c r="F28" s="163">
        <v>0</v>
      </c>
      <c r="G28" s="163">
        <v>0</v>
      </c>
      <c r="H28" s="163">
        <v>0</v>
      </c>
      <c r="I28" s="75">
        <f t="shared" si="0"/>
        <v>0</v>
      </c>
      <c r="J28" s="124" t="str">
        <f>IF(I28=0,"0,00",I28/SUM(I28:I30)*100)</f>
        <v>0,00</v>
      </c>
    </row>
    <row r="29" spans="1:10" x14ac:dyDescent="0.2">
      <c r="A29" s="222"/>
      <c r="B29" s="225"/>
      <c r="C29" s="122" t="s">
        <v>126</v>
      </c>
      <c r="D29" s="125" t="s">
        <v>127</v>
      </c>
      <c r="E29" s="164">
        <v>0</v>
      </c>
      <c r="F29" s="164">
        <v>0</v>
      </c>
      <c r="G29" s="164">
        <v>0</v>
      </c>
      <c r="H29" s="164">
        <v>0</v>
      </c>
      <c r="I29" s="126">
        <f t="shared" si="0"/>
        <v>0</v>
      </c>
      <c r="J29" s="127" t="str">
        <f>IF(I29=0,"0,00",I29/SUM(I28:I30)*100)</f>
        <v>0,00</v>
      </c>
    </row>
    <row r="30" spans="1:10" x14ac:dyDescent="0.2">
      <c r="A30" s="222"/>
      <c r="B30" s="225"/>
      <c r="C30" s="128" t="s">
        <v>141</v>
      </c>
      <c r="D30" s="129" t="s">
        <v>128</v>
      </c>
      <c r="E30" s="165">
        <v>0</v>
      </c>
      <c r="F30" s="165">
        <v>0</v>
      </c>
      <c r="G30" s="165">
        <v>0</v>
      </c>
      <c r="H30" s="165">
        <v>0</v>
      </c>
      <c r="I30" s="130">
        <f t="shared" si="0"/>
        <v>0</v>
      </c>
      <c r="J30" s="131" t="str">
        <f>IF(I30=0,"0,00",I30/SUM(I28:I30)*100)</f>
        <v>0,00</v>
      </c>
    </row>
    <row r="31" spans="1:10" x14ac:dyDescent="0.2">
      <c r="A31" s="222"/>
      <c r="B31" s="225"/>
      <c r="C31" s="132"/>
      <c r="D31" s="123" t="s">
        <v>125</v>
      </c>
      <c r="E31" s="163">
        <v>0</v>
      </c>
      <c r="F31" s="163">
        <v>0</v>
      </c>
      <c r="G31" s="163">
        <v>0</v>
      </c>
      <c r="H31" s="163">
        <v>0</v>
      </c>
      <c r="I31" s="75">
        <f t="shared" si="0"/>
        <v>0</v>
      </c>
      <c r="J31" s="124" t="str">
        <f>IF(I31=0,"0,00",I31/SUM(I31:I33)*100)</f>
        <v>0,00</v>
      </c>
    </row>
    <row r="32" spans="1:10" x14ac:dyDescent="0.2">
      <c r="A32" s="222"/>
      <c r="B32" s="225"/>
      <c r="C32" s="122" t="s">
        <v>129</v>
      </c>
      <c r="D32" s="125" t="s">
        <v>127</v>
      </c>
      <c r="E32" s="164">
        <v>0</v>
      </c>
      <c r="F32" s="164">
        <v>0</v>
      </c>
      <c r="G32" s="164">
        <v>0</v>
      </c>
      <c r="H32" s="164">
        <v>0</v>
      </c>
      <c r="I32" s="126">
        <f t="shared" si="0"/>
        <v>0</v>
      </c>
      <c r="J32" s="127" t="str">
        <f>IF(I32=0,"0,00",I32/SUM(I31:I33)*100)</f>
        <v>0,00</v>
      </c>
    </row>
    <row r="33" spans="1:10" x14ac:dyDescent="0.2">
      <c r="A33" s="222"/>
      <c r="B33" s="225"/>
      <c r="C33" s="128" t="s">
        <v>142</v>
      </c>
      <c r="D33" s="129" t="s">
        <v>128</v>
      </c>
      <c r="E33" s="165">
        <v>0</v>
      </c>
      <c r="F33" s="165">
        <v>0</v>
      </c>
      <c r="G33" s="165">
        <v>0</v>
      </c>
      <c r="H33" s="165">
        <v>0</v>
      </c>
      <c r="I33" s="130">
        <f t="shared" si="0"/>
        <v>0</v>
      </c>
      <c r="J33" s="131" t="str">
        <f>IF(I33=0,"0,00",I33/SUM(I31:I33)*100)</f>
        <v>0,00</v>
      </c>
    </row>
    <row r="34" spans="1:10" x14ac:dyDescent="0.2">
      <c r="A34" s="222"/>
      <c r="B34" s="225"/>
      <c r="C34" s="132"/>
      <c r="D34" s="123" t="s">
        <v>125</v>
      </c>
      <c r="E34" s="163">
        <v>0</v>
      </c>
      <c r="F34" s="163">
        <v>0</v>
      </c>
      <c r="G34" s="163">
        <v>0</v>
      </c>
      <c r="H34" s="163">
        <v>0</v>
      </c>
      <c r="I34" s="75">
        <f t="shared" si="0"/>
        <v>0</v>
      </c>
      <c r="J34" s="124" t="str">
        <f>IF(I34=0,"0,00",I34/SUM(I34:I36)*100)</f>
        <v>0,00</v>
      </c>
    </row>
    <row r="35" spans="1:10" x14ac:dyDescent="0.2">
      <c r="A35" s="222"/>
      <c r="B35" s="225"/>
      <c r="C35" s="122" t="s">
        <v>130</v>
      </c>
      <c r="D35" s="125" t="s">
        <v>127</v>
      </c>
      <c r="E35" s="164">
        <v>0</v>
      </c>
      <c r="F35" s="164">
        <v>0</v>
      </c>
      <c r="G35" s="164">
        <v>0</v>
      </c>
      <c r="H35" s="164">
        <v>0</v>
      </c>
      <c r="I35" s="126">
        <f t="shared" si="0"/>
        <v>0</v>
      </c>
      <c r="J35" s="127" t="str">
        <f>IF(I35=0,"0,00",I35/SUM(I34:I36)*100)</f>
        <v>0,00</v>
      </c>
    </row>
    <row r="36" spans="1:10" x14ac:dyDescent="0.2">
      <c r="A36" s="223"/>
      <c r="B36" s="226"/>
      <c r="C36" s="133" t="s">
        <v>143</v>
      </c>
      <c r="D36" s="129" t="s">
        <v>128</v>
      </c>
      <c r="E36" s="165">
        <v>0</v>
      </c>
      <c r="F36" s="165">
        <v>0</v>
      </c>
      <c r="G36" s="165">
        <v>0</v>
      </c>
      <c r="H36" s="165">
        <v>0</v>
      </c>
      <c r="I36" s="130">
        <f t="shared" si="0"/>
        <v>0</v>
      </c>
      <c r="J36" s="131" t="str">
        <f>IF(I36=0,"0,00",I36/SUM(I34:I36)*100)</f>
        <v>0,00</v>
      </c>
    </row>
    <row r="37" spans="1:10" x14ac:dyDescent="0.2">
      <c r="A37" s="221" t="s">
        <v>132</v>
      </c>
      <c r="B37" s="224">
        <v>3</v>
      </c>
      <c r="C37" s="134"/>
      <c r="D37" s="123" t="s">
        <v>125</v>
      </c>
      <c r="E37" s="75">
        <v>0</v>
      </c>
      <c r="F37" s="75">
        <v>0</v>
      </c>
      <c r="G37" s="75">
        <v>0</v>
      </c>
      <c r="H37" s="75">
        <v>0</v>
      </c>
      <c r="I37" s="75">
        <f t="shared" si="0"/>
        <v>0</v>
      </c>
      <c r="J37" s="124" t="str">
        <f>IF(I37=0,"0,00",I37/SUM(I37:I39)*100)</f>
        <v>0,00</v>
      </c>
    </row>
    <row r="38" spans="1:10" x14ac:dyDescent="0.2">
      <c r="A38" s="222"/>
      <c r="B38" s="225"/>
      <c r="C38" s="122" t="s">
        <v>126</v>
      </c>
      <c r="D38" s="125" t="s">
        <v>127</v>
      </c>
      <c r="E38" s="126">
        <v>140</v>
      </c>
      <c r="F38" s="126">
        <v>360</v>
      </c>
      <c r="G38" s="126">
        <v>5</v>
      </c>
      <c r="H38" s="126">
        <v>4</v>
      </c>
      <c r="I38" s="126">
        <f t="shared" si="0"/>
        <v>450</v>
      </c>
      <c r="J38" s="127">
        <f>IF(I38=0,"0,00",I38/SUM(I37:I39)*100)</f>
        <v>80.717488789237663</v>
      </c>
    </row>
    <row r="39" spans="1:10" x14ac:dyDescent="0.2">
      <c r="A39" s="222"/>
      <c r="B39" s="225"/>
      <c r="C39" s="128" t="s">
        <v>144</v>
      </c>
      <c r="D39" s="129" t="s">
        <v>128</v>
      </c>
      <c r="E39" s="74">
        <v>32</v>
      </c>
      <c r="F39" s="74">
        <v>89</v>
      </c>
      <c r="G39" s="74">
        <v>0</v>
      </c>
      <c r="H39" s="74">
        <v>1</v>
      </c>
      <c r="I39" s="130">
        <f t="shared" si="0"/>
        <v>107.5</v>
      </c>
      <c r="J39" s="131">
        <f>IF(I39=0,"0,00",I39/SUM(I37:I39)*100)</f>
        <v>19.282511210762333</v>
      </c>
    </row>
    <row r="40" spans="1:10" x14ac:dyDescent="0.2">
      <c r="A40" s="222"/>
      <c r="B40" s="225"/>
      <c r="C40" s="132"/>
      <c r="D40" s="123" t="s">
        <v>125</v>
      </c>
      <c r="E40" s="75">
        <v>0</v>
      </c>
      <c r="F40" s="75">
        <v>0</v>
      </c>
      <c r="G40" s="75">
        <v>0</v>
      </c>
      <c r="H40" s="75">
        <v>0</v>
      </c>
      <c r="I40" s="75">
        <f t="shared" si="0"/>
        <v>0</v>
      </c>
      <c r="J40" s="124" t="str">
        <f>IF(I40=0,"0,00",I40/SUM(I40:I42)*100)</f>
        <v>0,00</v>
      </c>
    </row>
    <row r="41" spans="1:10" x14ac:dyDescent="0.2">
      <c r="A41" s="222"/>
      <c r="B41" s="225"/>
      <c r="C41" s="122" t="s">
        <v>129</v>
      </c>
      <c r="D41" s="125" t="s">
        <v>127</v>
      </c>
      <c r="E41" s="126">
        <v>117</v>
      </c>
      <c r="F41" s="126">
        <v>378</v>
      </c>
      <c r="G41" s="126">
        <v>4</v>
      </c>
      <c r="H41" s="126">
        <v>8</v>
      </c>
      <c r="I41" s="126">
        <f t="shared" si="0"/>
        <v>464.5</v>
      </c>
      <c r="J41" s="127">
        <f>IF(I41=0,"0,00",I41/SUM(I40:I42)*100)</f>
        <v>81.850220264317187</v>
      </c>
    </row>
    <row r="42" spans="1:10" x14ac:dyDescent="0.2">
      <c r="A42" s="222"/>
      <c r="B42" s="225"/>
      <c r="C42" s="128" t="s">
        <v>145</v>
      </c>
      <c r="D42" s="129" t="s">
        <v>128</v>
      </c>
      <c r="E42" s="74">
        <v>30</v>
      </c>
      <c r="F42" s="74">
        <v>88</v>
      </c>
      <c r="G42" s="74">
        <v>0</v>
      </c>
      <c r="H42" s="74">
        <v>0</v>
      </c>
      <c r="I42" s="130">
        <f t="shared" si="0"/>
        <v>103</v>
      </c>
      <c r="J42" s="131">
        <f>IF(I42=0,"0,00",I42/SUM(I40:I42)*100)</f>
        <v>18.14977973568282</v>
      </c>
    </row>
    <row r="43" spans="1:10" x14ac:dyDescent="0.2">
      <c r="A43" s="222"/>
      <c r="B43" s="225"/>
      <c r="C43" s="132"/>
      <c r="D43" s="123" t="s">
        <v>125</v>
      </c>
      <c r="E43" s="75">
        <v>0</v>
      </c>
      <c r="F43" s="75">
        <v>0</v>
      </c>
      <c r="G43" s="75">
        <v>0</v>
      </c>
      <c r="H43" s="75">
        <v>0</v>
      </c>
      <c r="I43" s="75">
        <f t="shared" si="0"/>
        <v>0</v>
      </c>
      <c r="J43" s="124" t="str">
        <f>IF(I43=0,"0,00",I43/SUM(I43:I45)*100)</f>
        <v>0,00</v>
      </c>
    </row>
    <row r="44" spans="1:10" x14ac:dyDescent="0.2">
      <c r="A44" s="222"/>
      <c r="B44" s="225"/>
      <c r="C44" s="122" t="s">
        <v>130</v>
      </c>
      <c r="D44" s="125" t="s">
        <v>127</v>
      </c>
      <c r="E44" s="126">
        <v>84</v>
      </c>
      <c r="F44" s="126">
        <v>437</v>
      </c>
      <c r="G44" s="126">
        <v>4</v>
      </c>
      <c r="H44" s="126">
        <v>2</v>
      </c>
      <c r="I44" s="126">
        <f t="shared" si="0"/>
        <v>492</v>
      </c>
      <c r="J44" s="127">
        <f>IF(I44=0,"0,00",I44/SUM(I43:I45)*100)</f>
        <v>87.2340425531915</v>
      </c>
    </row>
    <row r="45" spans="1:10" x14ac:dyDescent="0.2">
      <c r="A45" s="223"/>
      <c r="B45" s="226"/>
      <c r="C45" s="133" t="s">
        <v>146</v>
      </c>
      <c r="D45" s="129" t="s">
        <v>128</v>
      </c>
      <c r="E45" s="74">
        <v>14</v>
      </c>
      <c r="F45" s="74">
        <v>65</v>
      </c>
      <c r="G45" s="74">
        <v>0</v>
      </c>
      <c r="H45" s="74">
        <v>0</v>
      </c>
      <c r="I45" s="135">
        <f t="shared" si="0"/>
        <v>72</v>
      </c>
      <c r="J45" s="131">
        <f>IF(I45=0,"0,00",I45/SUM(I43:I45)*100)</f>
        <v>12.76595744680851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3"/>
  <sheetViews>
    <sheetView tabSelected="1" zoomScale="91" zoomScaleNormal="91" workbookViewId="0">
      <selection activeCell="Y5" sqref="Y5"/>
    </sheetView>
  </sheetViews>
  <sheetFormatPr baseColWidth="10" defaultRowHeight="12.75" x14ac:dyDescent="0.2"/>
  <cols>
    <col min="2" max="2" width="5.28515625" customWidth="1"/>
    <col min="3" max="3" width="5.5703125" customWidth="1"/>
    <col min="4" max="5" width="5" customWidth="1"/>
    <col min="6" max="6" width="5.28515625" customWidth="1"/>
    <col min="7" max="7" width="5.5703125" customWidth="1"/>
    <col min="8" max="8" width="4.7109375" customWidth="1"/>
    <col min="9" max="9" width="5.5703125" customWidth="1"/>
    <col min="10" max="10" width="5.85546875" customWidth="1"/>
    <col min="11" max="11" width="5" customWidth="1"/>
    <col min="12" max="12" width="3.140625" customWidth="1"/>
    <col min="13" max="15" width="4.7109375" customWidth="1"/>
    <col min="16" max="16" width="6" customWidth="1"/>
    <col min="17" max="20" width="4.7109375" customWidth="1"/>
    <col min="21" max="21" width="7.140625" customWidth="1"/>
    <col min="22" max="25" width="4.7109375" customWidth="1"/>
    <col min="26" max="26" width="5.7109375" customWidth="1"/>
    <col min="27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50" t="s">
        <v>95</v>
      </c>
      <c r="N2" s="250"/>
      <c r="O2" s="250"/>
      <c r="P2" s="250"/>
      <c r="Q2" s="250"/>
      <c r="R2" s="250"/>
      <c r="S2" s="250"/>
      <c r="T2" s="250"/>
      <c r="U2" s="250"/>
      <c r="V2" s="250"/>
      <c r="W2" s="250"/>
      <c r="X2" s="250"/>
      <c r="Y2" s="250"/>
      <c r="Z2" s="250"/>
      <c r="AA2" s="250"/>
      <c r="AB2" s="250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50" t="s">
        <v>96</v>
      </c>
      <c r="N3" s="250"/>
      <c r="O3" s="250"/>
      <c r="P3" s="250"/>
      <c r="Q3" s="250"/>
      <c r="R3" s="250"/>
      <c r="S3" s="250"/>
      <c r="T3" s="250"/>
      <c r="U3" s="250"/>
      <c r="V3" s="250"/>
      <c r="W3" s="250"/>
      <c r="X3" s="250"/>
      <c r="Y3" s="250"/>
      <c r="Z3" s="250"/>
      <c r="AA3" s="250"/>
      <c r="AB3" s="250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50" t="s">
        <v>97</v>
      </c>
      <c r="N4" s="250"/>
      <c r="O4" s="250"/>
      <c r="P4" s="250"/>
      <c r="Q4" s="250"/>
      <c r="R4" s="250"/>
      <c r="S4" s="250"/>
      <c r="T4" s="250"/>
      <c r="U4" s="250"/>
      <c r="V4" s="250"/>
      <c r="W4" s="250"/>
      <c r="X4" s="250"/>
      <c r="Y4" s="250"/>
      <c r="Z4" s="250"/>
      <c r="AA4" s="250"/>
      <c r="AB4" s="250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46" t="s">
        <v>98</v>
      </c>
      <c r="B8" s="246"/>
      <c r="C8" s="245" t="s">
        <v>99</v>
      </c>
      <c r="D8" s="245"/>
      <c r="E8" s="245"/>
      <c r="F8" s="245"/>
      <c r="G8" s="245"/>
      <c r="H8" s="245"/>
      <c r="I8" s="92"/>
      <c r="J8" s="92"/>
      <c r="K8" s="92"/>
      <c r="L8" s="246" t="s">
        <v>100</v>
      </c>
      <c r="M8" s="246"/>
      <c r="N8" s="246"/>
      <c r="O8" s="245" t="str">
        <f>'G-1'!D5</f>
        <v>CALLE 75 - CARRERA 53</v>
      </c>
      <c r="P8" s="245"/>
      <c r="Q8" s="245"/>
      <c r="R8" s="245"/>
      <c r="S8" s="245"/>
      <c r="T8" s="92"/>
      <c r="U8" s="92"/>
      <c r="V8" s="246" t="s">
        <v>101</v>
      </c>
      <c r="W8" s="246"/>
      <c r="X8" s="246"/>
      <c r="Y8" s="245">
        <f>'G-1'!L5</f>
        <v>1254</v>
      </c>
      <c r="Z8" s="245"/>
      <c r="AA8" s="245"/>
      <c r="AB8" s="92"/>
      <c r="AC8" s="92"/>
      <c r="AD8" s="92"/>
      <c r="AE8" s="92"/>
      <c r="AF8" s="92"/>
      <c r="AG8" s="92"/>
      <c r="AH8" s="246" t="s">
        <v>102</v>
      </c>
      <c r="AI8" s="246"/>
      <c r="AJ8" s="247">
        <f>'G-1'!S6</f>
        <v>42395</v>
      </c>
      <c r="AK8" s="247"/>
      <c r="AL8" s="247"/>
      <c r="AM8" s="247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49" t="s">
        <v>47</v>
      </c>
      <c r="E10" s="249"/>
      <c r="F10" s="249"/>
      <c r="G10" s="249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49" t="s">
        <v>134</v>
      </c>
      <c r="T10" s="249"/>
      <c r="U10" s="249"/>
      <c r="V10" s="249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49" t="s">
        <v>49</v>
      </c>
      <c r="AI10" s="249"/>
      <c r="AJ10" s="249"/>
      <c r="AK10" s="249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103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8" t="s">
        <v>104</v>
      </c>
      <c r="U12" s="248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0</v>
      </c>
      <c r="AV12" s="97">
        <f t="shared" si="0"/>
        <v>0</v>
      </c>
      <c r="AW12" s="97">
        <f t="shared" si="0"/>
        <v>0</v>
      </c>
      <c r="AX12" s="97">
        <f t="shared" si="0"/>
        <v>0</v>
      </c>
      <c r="AY12" s="97">
        <f t="shared" si="0"/>
        <v>0</v>
      </c>
      <c r="AZ12" s="97">
        <f t="shared" si="0"/>
        <v>0</v>
      </c>
      <c r="BA12" s="97">
        <f t="shared" si="0"/>
        <v>0</v>
      </c>
      <c r="BB12" s="97"/>
      <c r="BC12" s="97"/>
      <c r="BD12" s="97"/>
      <c r="BE12" s="97">
        <f t="shared" ref="BE12:BQ12" si="1">P14</f>
        <v>0</v>
      </c>
      <c r="BF12" s="97">
        <f t="shared" si="1"/>
        <v>0</v>
      </c>
      <c r="BG12" s="97">
        <f t="shared" si="1"/>
        <v>0</v>
      </c>
      <c r="BH12" s="97">
        <f t="shared" si="1"/>
        <v>0</v>
      </c>
      <c r="BI12" s="97">
        <f t="shared" si="1"/>
        <v>0</v>
      </c>
      <c r="BJ12" s="97">
        <f t="shared" si="1"/>
        <v>0</v>
      </c>
      <c r="BK12" s="97">
        <f t="shared" si="1"/>
        <v>0</v>
      </c>
      <c r="BL12" s="97">
        <f t="shared" si="1"/>
        <v>0</v>
      </c>
      <c r="BM12" s="97">
        <f t="shared" si="1"/>
        <v>0</v>
      </c>
      <c r="BN12" s="97">
        <f t="shared" si="1"/>
        <v>0</v>
      </c>
      <c r="BO12" s="97">
        <f t="shared" si="1"/>
        <v>0</v>
      </c>
      <c r="BP12" s="97">
        <f t="shared" si="1"/>
        <v>0</v>
      </c>
      <c r="BQ12" s="97">
        <f t="shared" si="1"/>
        <v>0</v>
      </c>
      <c r="BR12" s="97"/>
      <c r="BS12" s="97"/>
      <c r="BT12" s="97"/>
      <c r="BU12" s="97">
        <f t="shared" ref="BU12:CC12" si="2">AG14</f>
        <v>0</v>
      </c>
      <c r="BV12" s="97">
        <f t="shared" si="2"/>
        <v>0</v>
      </c>
      <c r="BW12" s="97">
        <f t="shared" si="2"/>
        <v>0</v>
      </c>
      <c r="BX12" s="97">
        <f t="shared" si="2"/>
        <v>0</v>
      </c>
      <c r="BY12" s="97">
        <f t="shared" si="2"/>
        <v>0</v>
      </c>
      <c r="BZ12" s="97">
        <f t="shared" si="2"/>
        <v>0</v>
      </c>
      <c r="CA12" s="97">
        <f t="shared" si="2"/>
        <v>0</v>
      </c>
      <c r="CB12" s="97">
        <f t="shared" si="2"/>
        <v>0</v>
      </c>
      <c r="CC12" s="97">
        <f t="shared" si="2"/>
        <v>0</v>
      </c>
    </row>
    <row r="13" spans="1:81" ht="16.5" customHeight="1" x14ac:dyDescent="0.2">
      <c r="A13" s="100" t="s">
        <v>105</v>
      </c>
      <c r="B13" s="149">
        <f>'G-1'!F10</f>
        <v>0</v>
      </c>
      <c r="C13" s="149">
        <f>'G-1'!F11</f>
        <v>0</v>
      </c>
      <c r="D13" s="149">
        <f>'G-1'!F12</f>
        <v>0</v>
      </c>
      <c r="E13" s="149">
        <f>'G-1'!F13</f>
        <v>0</v>
      </c>
      <c r="F13" s="149">
        <f>'G-1'!F14</f>
        <v>0</v>
      </c>
      <c r="G13" s="149">
        <f>'G-1'!F15</f>
        <v>0</v>
      </c>
      <c r="H13" s="149">
        <f>'G-1'!F16</f>
        <v>0</v>
      </c>
      <c r="I13" s="149">
        <f>'G-1'!F17</f>
        <v>0</v>
      </c>
      <c r="J13" s="149">
        <f>'G-1'!F18</f>
        <v>0</v>
      </c>
      <c r="K13" s="149">
        <f>'G-1'!F19</f>
        <v>0</v>
      </c>
      <c r="L13" s="150"/>
      <c r="M13" s="149">
        <f>'G-1'!F20</f>
        <v>0</v>
      </c>
      <c r="N13" s="149">
        <f>'G-1'!F21</f>
        <v>0</v>
      </c>
      <c r="O13" s="149">
        <f>'G-1'!F22</f>
        <v>0</v>
      </c>
      <c r="P13" s="149">
        <f>'G-1'!M10</f>
        <v>0</v>
      </c>
      <c r="Q13" s="149">
        <f>'G-1'!M11</f>
        <v>0</v>
      </c>
      <c r="R13" s="149">
        <f>'G-1'!M12</f>
        <v>0</v>
      </c>
      <c r="S13" s="149">
        <f>'G-1'!M13</f>
        <v>0</v>
      </c>
      <c r="T13" s="149">
        <f>'G-1'!M14</f>
        <v>0</v>
      </c>
      <c r="U13" s="149">
        <f>'G-1'!M15</f>
        <v>0</v>
      </c>
      <c r="V13" s="149">
        <f>'G-1'!M16</f>
        <v>0</v>
      </c>
      <c r="W13" s="149">
        <f>'G-1'!M17</f>
        <v>0</v>
      </c>
      <c r="X13" s="149">
        <f>'G-1'!M18</f>
        <v>0</v>
      </c>
      <c r="Y13" s="149">
        <f>'G-1'!M19</f>
        <v>0</v>
      </c>
      <c r="Z13" s="149">
        <f>'G-1'!M20</f>
        <v>0</v>
      </c>
      <c r="AA13" s="149">
        <f>'G-1'!M21</f>
        <v>0</v>
      </c>
      <c r="AB13" s="149">
        <f>'G-1'!M22</f>
        <v>0</v>
      </c>
      <c r="AC13" s="150"/>
      <c r="AD13" s="149">
        <f>'G-1'!T10</f>
        <v>0</v>
      </c>
      <c r="AE13" s="149">
        <f>'G-1'!T11</f>
        <v>0</v>
      </c>
      <c r="AF13" s="149">
        <f>'G-1'!T12</f>
        <v>0</v>
      </c>
      <c r="AG13" s="149">
        <f>'G-1'!T13</f>
        <v>0</v>
      </c>
      <c r="AH13" s="149">
        <f>'G-1'!T14</f>
        <v>0</v>
      </c>
      <c r="AI13" s="149">
        <f>'G-1'!T15</f>
        <v>0</v>
      </c>
      <c r="AJ13" s="149">
        <f>'G-1'!T16</f>
        <v>0</v>
      </c>
      <c r="AK13" s="149">
        <f>'G-1'!T17</f>
        <v>0</v>
      </c>
      <c r="AL13" s="149">
        <f>'G-1'!T18</f>
        <v>0</v>
      </c>
      <c r="AM13" s="149">
        <f>'G-1'!T19</f>
        <v>0</v>
      </c>
      <c r="AN13" s="149">
        <f>'G-1'!T20</f>
        <v>0</v>
      </c>
      <c r="AO13" s="149">
        <f>'G-1'!T21</f>
        <v>0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106</v>
      </c>
      <c r="B14" s="149"/>
      <c r="C14" s="149"/>
      <c r="D14" s="149"/>
      <c r="E14" s="149">
        <f>B13+C13+D13+E13</f>
        <v>0</v>
      </c>
      <c r="F14" s="149">
        <f t="shared" ref="F14:K14" si="3">C13+D13+E13+F13</f>
        <v>0</v>
      </c>
      <c r="G14" s="149">
        <f t="shared" si="3"/>
        <v>0</v>
      </c>
      <c r="H14" s="149">
        <f t="shared" si="3"/>
        <v>0</v>
      </c>
      <c r="I14" s="149">
        <f t="shared" si="3"/>
        <v>0</v>
      </c>
      <c r="J14" s="149">
        <f t="shared" si="3"/>
        <v>0</v>
      </c>
      <c r="K14" s="149">
        <f t="shared" si="3"/>
        <v>0</v>
      </c>
      <c r="L14" s="150"/>
      <c r="M14" s="149"/>
      <c r="N14" s="149"/>
      <c r="O14" s="149"/>
      <c r="P14" s="149">
        <f>M13+N13+O13+P13</f>
        <v>0</v>
      </c>
      <c r="Q14" s="149">
        <f t="shared" ref="Q14:AB14" si="4">N13+O13+P13+Q13</f>
        <v>0</v>
      </c>
      <c r="R14" s="149">
        <f t="shared" si="4"/>
        <v>0</v>
      </c>
      <c r="S14" s="149">
        <f t="shared" si="4"/>
        <v>0</v>
      </c>
      <c r="T14" s="149">
        <f t="shared" si="4"/>
        <v>0</v>
      </c>
      <c r="U14" s="149">
        <f t="shared" si="4"/>
        <v>0</v>
      </c>
      <c r="V14" s="149">
        <f t="shared" si="4"/>
        <v>0</v>
      </c>
      <c r="W14" s="149">
        <f t="shared" si="4"/>
        <v>0</v>
      </c>
      <c r="X14" s="149">
        <f t="shared" si="4"/>
        <v>0</v>
      </c>
      <c r="Y14" s="149">
        <f t="shared" si="4"/>
        <v>0</v>
      </c>
      <c r="Z14" s="149">
        <f t="shared" si="4"/>
        <v>0</v>
      </c>
      <c r="AA14" s="149">
        <f t="shared" si="4"/>
        <v>0</v>
      </c>
      <c r="AB14" s="149">
        <f t="shared" si="4"/>
        <v>0</v>
      </c>
      <c r="AC14" s="150"/>
      <c r="AD14" s="149"/>
      <c r="AE14" s="149"/>
      <c r="AF14" s="149"/>
      <c r="AG14" s="149">
        <f>AD13+AE13+AF13+AG13</f>
        <v>0</v>
      </c>
      <c r="AH14" s="149">
        <f t="shared" ref="AH14:AO14" si="5">AE13+AF13+AG13+AH13</f>
        <v>0</v>
      </c>
      <c r="AI14" s="149">
        <f t="shared" si="5"/>
        <v>0</v>
      </c>
      <c r="AJ14" s="149">
        <f t="shared" si="5"/>
        <v>0</v>
      </c>
      <c r="AK14" s="149">
        <f t="shared" si="5"/>
        <v>0</v>
      </c>
      <c r="AL14" s="149">
        <f t="shared" si="5"/>
        <v>0</v>
      </c>
      <c r="AM14" s="149">
        <f t="shared" si="5"/>
        <v>0</v>
      </c>
      <c r="AN14" s="149">
        <f t="shared" si="5"/>
        <v>0</v>
      </c>
      <c r="AO14" s="149">
        <f t="shared" si="5"/>
        <v>0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107</v>
      </c>
      <c r="B15" s="151"/>
      <c r="C15" s="152" t="s">
        <v>108</v>
      </c>
      <c r="D15" s="153">
        <f>DIRECCIONALIDAD!J10/100</f>
        <v>0</v>
      </c>
      <c r="E15" s="152"/>
      <c r="F15" s="152" t="s">
        <v>109</v>
      </c>
      <c r="G15" s="153">
        <f>DIRECCIONALIDAD!J11/100</f>
        <v>0</v>
      </c>
      <c r="H15" s="152"/>
      <c r="I15" s="152" t="s">
        <v>110</v>
      </c>
      <c r="J15" s="153">
        <f>DIRECCIONALIDAD!J12/100</f>
        <v>0</v>
      </c>
      <c r="K15" s="154"/>
      <c r="L15" s="148"/>
      <c r="M15" s="151"/>
      <c r="N15" s="152"/>
      <c r="O15" s="152" t="s">
        <v>108</v>
      </c>
      <c r="P15" s="153">
        <f>DIRECCIONALIDAD!J13/100</f>
        <v>0</v>
      </c>
      <c r="Q15" s="152"/>
      <c r="R15" s="152"/>
      <c r="S15" s="152"/>
      <c r="T15" s="152" t="s">
        <v>109</v>
      </c>
      <c r="U15" s="153">
        <f>DIRECCIONALIDAD!J14/100</f>
        <v>0</v>
      </c>
      <c r="V15" s="152"/>
      <c r="W15" s="152"/>
      <c r="X15" s="152"/>
      <c r="Y15" s="152" t="s">
        <v>110</v>
      </c>
      <c r="Z15" s="153">
        <f>DIRECCIONALIDAD!J15/100</f>
        <v>0</v>
      </c>
      <c r="AA15" s="152"/>
      <c r="AB15" s="154"/>
      <c r="AC15" s="148"/>
      <c r="AD15" s="151"/>
      <c r="AE15" s="152" t="s">
        <v>108</v>
      </c>
      <c r="AF15" s="153">
        <f>DIRECCIONALIDAD!J16/100</f>
        <v>0</v>
      </c>
      <c r="AG15" s="152"/>
      <c r="AH15" s="152"/>
      <c r="AI15" s="152"/>
      <c r="AJ15" s="152" t="s">
        <v>109</v>
      </c>
      <c r="AK15" s="153">
        <f>DIRECCIONALIDAD!J17/100</f>
        <v>0</v>
      </c>
      <c r="AL15" s="152"/>
      <c r="AM15" s="152"/>
      <c r="AN15" s="152" t="s">
        <v>110</v>
      </c>
      <c r="AO15" s="155">
        <f>DIRECCIONALIDAD!J18/100</f>
        <v>0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158" t="s">
        <v>149</v>
      </c>
      <c r="B16" s="159">
        <f>MAX(B14:K14)</f>
        <v>0</v>
      </c>
      <c r="C16" s="152" t="s">
        <v>108</v>
      </c>
      <c r="D16" s="160">
        <f>+B16*D15</f>
        <v>0</v>
      </c>
      <c r="E16" s="152"/>
      <c r="F16" s="152" t="s">
        <v>109</v>
      </c>
      <c r="G16" s="160">
        <f>+B16*G15</f>
        <v>0</v>
      </c>
      <c r="H16" s="152"/>
      <c r="I16" s="152" t="s">
        <v>110</v>
      </c>
      <c r="J16" s="160">
        <f>+B16*J15</f>
        <v>0</v>
      </c>
      <c r="K16" s="154"/>
      <c r="L16" s="148"/>
      <c r="M16" s="159">
        <f>MAX(M14:AB14)</f>
        <v>0</v>
      </c>
      <c r="N16" s="152"/>
      <c r="O16" s="152" t="s">
        <v>108</v>
      </c>
      <c r="P16" s="161">
        <f>+M16*P15</f>
        <v>0</v>
      </c>
      <c r="Q16" s="152"/>
      <c r="R16" s="152"/>
      <c r="S16" s="152"/>
      <c r="T16" s="152" t="s">
        <v>109</v>
      </c>
      <c r="U16" s="161">
        <f>+M16*U15</f>
        <v>0</v>
      </c>
      <c r="V16" s="152"/>
      <c r="W16" s="152"/>
      <c r="X16" s="152"/>
      <c r="Y16" s="152" t="s">
        <v>110</v>
      </c>
      <c r="Z16" s="161">
        <f>+M16*Z15</f>
        <v>0</v>
      </c>
      <c r="AA16" s="152"/>
      <c r="AB16" s="154"/>
      <c r="AC16" s="148"/>
      <c r="AD16" s="159">
        <f>MAX(AD14:AO14)</f>
        <v>0</v>
      </c>
      <c r="AE16" s="152" t="s">
        <v>108</v>
      </c>
      <c r="AF16" s="160">
        <f>+AD16*AF15</f>
        <v>0</v>
      </c>
      <c r="AG16" s="152"/>
      <c r="AH16" s="152"/>
      <c r="AI16" s="152"/>
      <c r="AJ16" s="152" t="s">
        <v>109</v>
      </c>
      <c r="AK16" s="160">
        <f>+AD16*AK15</f>
        <v>0</v>
      </c>
      <c r="AL16" s="152"/>
      <c r="AM16" s="152"/>
      <c r="AN16" s="152" t="s">
        <v>110</v>
      </c>
      <c r="AO16" s="162">
        <f>+AD16*AO15</f>
        <v>0</v>
      </c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92"/>
      <c r="B17" s="148"/>
      <c r="C17" s="148"/>
      <c r="D17" s="148"/>
      <c r="E17" s="148"/>
      <c r="F17" s="148"/>
      <c r="G17" s="148"/>
      <c r="H17" s="148"/>
      <c r="I17" s="148"/>
      <c r="J17" s="148"/>
      <c r="K17" s="148"/>
      <c r="L17" s="148"/>
      <c r="M17" s="148"/>
      <c r="N17" s="148"/>
      <c r="O17" s="148"/>
      <c r="P17" s="148"/>
      <c r="Q17" s="148"/>
      <c r="R17" s="148"/>
      <c r="S17" s="148"/>
      <c r="T17" s="243" t="s">
        <v>104</v>
      </c>
      <c r="U17" s="243"/>
      <c r="V17" s="156">
        <v>2</v>
      </c>
      <c r="W17" s="148"/>
      <c r="X17" s="148"/>
      <c r="Y17" s="148"/>
      <c r="Z17" s="148"/>
      <c r="AA17" s="148"/>
      <c r="AB17" s="148"/>
      <c r="AC17" s="148"/>
      <c r="AD17" s="148"/>
      <c r="AE17" s="148"/>
      <c r="AF17" s="148"/>
      <c r="AG17" s="148"/>
      <c r="AH17" s="148"/>
      <c r="AI17" s="148"/>
      <c r="AJ17" s="148"/>
      <c r="AK17" s="148"/>
      <c r="AL17" s="148"/>
      <c r="AM17" s="148"/>
      <c r="AN17" s="148"/>
      <c r="AO17" s="148"/>
      <c r="AP17" s="92"/>
      <c r="AQ17" s="92"/>
      <c r="AR17" s="92"/>
      <c r="AS17" s="92"/>
      <c r="AT17" s="92"/>
      <c r="AU17" s="92"/>
      <c r="AV17" s="92"/>
      <c r="AW17" s="92"/>
      <c r="AX17" s="92"/>
      <c r="AY17" s="92"/>
      <c r="AZ17" s="92"/>
      <c r="BA17" s="92"/>
      <c r="BB17" s="92"/>
      <c r="BC17" s="92"/>
      <c r="BD17" s="92"/>
      <c r="BE17" s="92"/>
      <c r="BF17" s="92"/>
      <c r="BG17" s="92"/>
      <c r="BH17" s="92"/>
      <c r="BI17" s="92"/>
      <c r="BJ17" s="92"/>
      <c r="BK17" s="92"/>
      <c r="BL17" s="92"/>
      <c r="BM17" s="92"/>
      <c r="BN17" s="92"/>
      <c r="BO17" s="92"/>
      <c r="BP17" s="92"/>
      <c r="BQ17" s="92"/>
      <c r="BR17" s="92"/>
      <c r="BS17" s="92"/>
      <c r="BT17" s="92"/>
      <c r="BU17" s="92"/>
      <c r="BV17" s="92"/>
      <c r="BW17" s="92"/>
      <c r="BX17" s="92"/>
      <c r="BY17" s="92"/>
      <c r="BZ17" s="92"/>
      <c r="CA17" s="92"/>
      <c r="CB17" s="92"/>
      <c r="CC17" s="92"/>
    </row>
    <row r="18" spans="1:81" ht="16.5" customHeight="1" x14ac:dyDescent="0.2">
      <c r="A18" s="100" t="s">
        <v>105</v>
      </c>
      <c r="B18" s="149">
        <f>'G-2'!F10</f>
        <v>373.5</v>
      </c>
      <c r="C18" s="149">
        <f>'G-2'!F11</f>
        <v>342</v>
      </c>
      <c r="D18" s="149">
        <f>'G-2'!F12</f>
        <v>390</v>
      </c>
      <c r="E18" s="149">
        <f>'G-2'!F13</f>
        <v>392</v>
      </c>
      <c r="F18" s="149">
        <f>'G-2'!F14</f>
        <v>331</v>
      </c>
      <c r="G18" s="149">
        <f>'G-2'!F15</f>
        <v>323</v>
      </c>
      <c r="H18" s="149">
        <f>'G-2'!F16</f>
        <v>351.5</v>
      </c>
      <c r="I18" s="149">
        <f>'G-2'!F17</f>
        <v>296.5</v>
      </c>
      <c r="J18" s="149">
        <f>'G-2'!F18</f>
        <v>313.5</v>
      </c>
      <c r="K18" s="149">
        <f>'G-2'!F19</f>
        <v>240.5</v>
      </c>
      <c r="L18" s="150"/>
      <c r="M18" s="149">
        <f>'G-2'!F20</f>
        <v>327</v>
      </c>
      <c r="N18" s="149">
        <f>'G-2'!F21</f>
        <v>342</v>
      </c>
      <c r="O18" s="149">
        <f>'G-2'!F22</f>
        <v>308</v>
      </c>
      <c r="P18" s="149">
        <f>'G-2'!M10</f>
        <v>310</v>
      </c>
      <c r="Q18" s="149">
        <f>'G-2'!M11</f>
        <v>294.5</v>
      </c>
      <c r="R18" s="149">
        <f>'G-2'!M12</f>
        <v>317.5</v>
      </c>
      <c r="S18" s="149">
        <f>'G-2'!M13</f>
        <v>280.5</v>
      </c>
      <c r="T18" s="149">
        <f>'G-2'!M14</f>
        <v>294.5</v>
      </c>
      <c r="U18" s="149">
        <f>'G-2'!M15</f>
        <v>291</v>
      </c>
      <c r="V18" s="149">
        <f>'G-2'!M16</f>
        <v>298</v>
      </c>
      <c r="W18" s="149">
        <f>'G-2'!M17</f>
        <v>376</v>
      </c>
      <c r="X18" s="149">
        <f>'G-2'!M18</f>
        <v>355.5</v>
      </c>
      <c r="Y18" s="149">
        <f>'G-2'!M19</f>
        <v>385.5</v>
      </c>
      <c r="Z18" s="149">
        <f>'G-2'!M20</f>
        <v>347.5</v>
      </c>
      <c r="AA18" s="149">
        <f>'G-2'!M21</f>
        <v>335.5</v>
      </c>
      <c r="AB18" s="149">
        <f>'G-2'!M22</f>
        <v>320</v>
      </c>
      <c r="AC18" s="150"/>
      <c r="AD18" s="149">
        <f>'G-2'!T10</f>
        <v>307.5</v>
      </c>
      <c r="AE18" s="149">
        <f>'G-2'!T11</f>
        <v>308</v>
      </c>
      <c r="AF18" s="149">
        <f>'G-2'!T12</f>
        <v>302.5</v>
      </c>
      <c r="AG18" s="149">
        <f>'G-2'!T13</f>
        <v>290</v>
      </c>
      <c r="AH18" s="149">
        <f>'G-2'!T14</f>
        <v>271</v>
      </c>
      <c r="AI18" s="149">
        <f>'G-2'!T15</f>
        <v>293</v>
      </c>
      <c r="AJ18" s="149">
        <f>'G-2'!T16</f>
        <v>317.5</v>
      </c>
      <c r="AK18" s="149">
        <f>'G-2'!T17</f>
        <v>285.5</v>
      </c>
      <c r="AL18" s="149">
        <f>'G-2'!T18</f>
        <v>296</v>
      </c>
      <c r="AM18" s="149">
        <f>'G-2'!T19</f>
        <v>260</v>
      </c>
      <c r="AN18" s="149">
        <f>'G-2'!T20</f>
        <v>306.5</v>
      </c>
      <c r="AO18" s="149">
        <f>'G-2'!T21</f>
        <v>310</v>
      </c>
      <c r="AP18" s="101"/>
      <c r="AQ18" s="101"/>
      <c r="AR18" s="101"/>
      <c r="AS18" s="101"/>
      <c r="AT18" s="101"/>
      <c r="AU18" s="101">
        <f t="shared" ref="AU18:BA18" si="6">E19</f>
        <v>1497.5</v>
      </c>
      <c r="AV18" s="101">
        <f t="shared" si="6"/>
        <v>1455</v>
      </c>
      <c r="AW18" s="101">
        <f t="shared" si="6"/>
        <v>1436</v>
      </c>
      <c r="AX18" s="101">
        <f t="shared" si="6"/>
        <v>1397.5</v>
      </c>
      <c r="AY18" s="101">
        <f t="shared" si="6"/>
        <v>1302</v>
      </c>
      <c r="AZ18" s="101">
        <f t="shared" si="6"/>
        <v>1284.5</v>
      </c>
      <c r="BA18" s="101">
        <f t="shared" si="6"/>
        <v>1202</v>
      </c>
      <c r="BB18" s="101"/>
      <c r="BC18" s="101"/>
      <c r="BD18" s="101"/>
      <c r="BE18" s="101">
        <f t="shared" ref="BE18:BQ18" si="7">P19</f>
        <v>1287</v>
      </c>
      <c r="BF18" s="101">
        <f t="shared" si="7"/>
        <v>1254.5</v>
      </c>
      <c r="BG18" s="101">
        <f t="shared" si="7"/>
        <v>1230</v>
      </c>
      <c r="BH18" s="101">
        <f t="shared" si="7"/>
        <v>1202.5</v>
      </c>
      <c r="BI18" s="101">
        <f t="shared" si="7"/>
        <v>1187</v>
      </c>
      <c r="BJ18" s="101">
        <f t="shared" si="7"/>
        <v>1183.5</v>
      </c>
      <c r="BK18" s="101">
        <f t="shared" si="7"/>
        <v>1164</v>
      </c>
      <c r="BL18" s="101">
        <f t="shared" si="7"/>
        <v>1259.5</v>
      </c>
      <c r="BM18" s="101">
        <f t="shared" si="7"/>
        <v>1320.5</v>
      </c>
      <c r="BN18" s="101">
        <f t="shared" si="7"/>
        <v>1415</v>
      </c>
      <c r="BO18" s="101">
        <f t="shared" si="7"/>
        <v>1464.5</v>
      </c>
      <c r="BP18" s="101">
        <f t="shared" si="7"/>
        <v>1424</v>
      </c>
      <c r="BQ18" s="101">
        <f t="shared" si="7"/>
        <v>1388.5</v>
      </c>
      <c r="BR18" s="101"/>
      <c r="BS18" s="101"/>
      <c r="BT18" s="101"/>
      <c r="BU18" s="101">
        <f t="shared" ref="BU18:CC18" si="8">AG19</f>
        <v>1208</v>
      </c>
      <c r="BV18" s="101">
        <f t="shared" si="8"/>
        <v>1171.5</v>
      </c>
      <c r="BW18" s="101">
        <f t="shared" si="8"/>
        <v>1156.5</v>
      </c>
      <c r="BX18" s="101">
        <f t="shared" si="8"/>
        <v>1171.5</v>
      </c>
      <c r="BY18" s="101">
        <f t="shared" si="8"/>
        <v>1167</v>
      </c>
      <c r="BZ18" s="101">
        <f t="shared" si="8"/>
        <v>1192</v>
      </c>
      <c r="CA18" s="101">
        <f t="shared" si="8"/>
        <v>1159</v>
      </c>
      <c r="CB18" s="101">
        <f t="shared" si="8"/>
        <v>1148</v>
      </c>
      <c r="CC18" s="101">
        <f t="shared" si="8"/>
        <v>1172.5</v>
      </c>
    </row>
    <row r="19" spans="1:81" ht="16.5" customHeight="1" x14ac:dyDescent="0.2">
      <c r="A19" s="100" t="s">
        <v>106</v>
      </c>
      <c r="B19" s="149"/>
      <c r="C19" s="149"/>
      <c r="D19" s="149"/>
      <c r="E19" s="149">
        <f>B18+C18+D18+E18</f>
        <v>1497.5</v>
      </c>
      <c r="F19" s="149">
        <f t="shared" ref="F19:K19" si="9">C18+D18+E18+F18</f>
        <v>1455</v>
      </c>
      <c r="G19" s="149">
        <f t="shared" si="9"/>
        <v>1436</v>
      </c>
      <c r="H19" s="149">
        <f t="shared" si="9"/>
        <v>1397.5</v>
      </c>
      <c r="I19" s="149">
        <f t="shared" si="9"/>
        <v>1302</v>
      </c>
      <c r="J19" s="149">
        <f t="shared" si="9"/>
        <v>1284.5</v>
      </c>
      <c r="K19" s="149">
        <f t="shared" si="9"/>
        <v>1202</v>
      </c>
      <c r="L19" s="150"/>
      <c r="M19" s="149"/>
      <c r="N19" s="149"/>
      <c r="O19" s="149"/>
      <c r="P19" s="149">
        <f>M18+N18+O18+P18</f>
        <v>1287</v>
      </c>
      <c r="Q19" s="149">
        <f t="shared" ref="Q19:AB19" si="10">N18+O18+P18+Q18</f>
        <v>1254.5</v>
      </c>
      <c r="R19" s="149">
        <f t="shared" si="10"/>
        <v>1230</v>
      </c>
      <c r="S19" s="149">
        <f t="shared" si="10"/>
        <v>1202.5</v>
      </c>
      <c r="T19" s="149">
        <f t="shared" si="10"/>
        <v>1187</v>
      </c>
      <c r="U19" s="149">
        <f t="shared" si="10"/>
        <v>1183.5</v>
      </c>
      <c r="V19" s="149">
        <f t="shared" si="10"/>
        <v>1164</v>
      </c>
      <c r="W19" s="149">
        <f t="shared" si="10"/>
        <v>1259.5</v>
      </c>
      <c r="X19" s="149">
        <f t="shared" si="10"/>
        <v>1320.5</v>
      </c>
      <c r="Y19" s="149">
        <f t="shared" si="10"/>
        <v>1415</v>
      </c>
      <c r="Z19" s="149">
        <f t="shared" si="10"/>
        <v>1464.5</v>
      </c>
      <c r="AA19" s="149">
        <f t="shared" si="10"/>
        <v>1424</v>
      </c>
      <c r="AB19" s="149">
        <f t="shared" si="10"/>
        <v>1388.5</v>
      </c>
      <c r="AC19" s="150"/>
      <c r="AD19" s="149"/>
      <c r="AE19" s="149"/>
      <c r="AF19" s="149"/>
      <c r="AG19" s="149">
        <f>AD18+AE18+AF18+AG18</f>
        <v>1208</v>
      </c>
      <c r="AH19" s="149">
        <f t="shared" ref="AH19:AO19" si="11">AE18+AF18+AG18+AH18</f>
        <v>1171.5</v>
      </c>
      <c r="AI19" s="149">
        <f t="shared" si="11"/>
        <v>1156.5</v>
      </c>
      <c r="AJ19" s="149">
        <f t="shared" si="11"/>
        <v>1171.5</v>
      </c>
      <c r="AK19" s="149">
        <f t="shared" si="11"/>
        <v>1167</v>
      </c>
      <c r="AL19" s="149">
        <f t="shared" si="11"/>
        <v>1192</v>
      </c>
      <c r="AM19" s="149">
        <f t="shared" si="11"/>
        <v>1159</v>
      </c>
      <c r="AN19" s="149">
        <f t="shared" si="11"/>
        <v>1148</v>
      </c>
      <c r="AO19" s="149">
        <f t="shared" si="11"/>
        <v>1172.5</v>
      </c>
      <c r="AP19" s="101"/>
      <c r="AQ19" s="101"/>
      <c r="AR19" s="101"/>
      <c r="AS19" s="101"/>
      <c r="AT19" s="101"/>
      <c r="AU19" s="101">
        <f t="shared" ref="AU19:BA19" si="12">E29</f>
        <v>1089</v>
      </c>
      <c r="AV19" s="101">
        <f t="shared" si="12"/>
        <v>1121.5</v>
      </c>
      <c r="AW19" s="101">
        <f t="shared" si="12"/>
        <v>1099</v>
      </c>
      <c r="AX19" s="101">
        <f t="shared" si="12"/>
        <v>1032</v>
      </c>
      <c r="AY19" s="101">
        <f t="shared" si="12"/>
        <v>956.5</v>
      </c>
      <c r="AZ19" s="101">
        <f t="shared" si="12"/>
        <v>975.5</v>
      </c>
      <c r="BA19" s="101">
        <f t="shared" si="12"/>
        <v>990</v>
      </c>
      <c r="BB19" s="101"/>
      <c r="BC19" s="101"/>
      <c r="BD19" s="101"/>
      <c r="BE19" s="101">
        <f t="shared" ref="BE19:BQ19" si="13">P29</f>
        <v>1158.5</v>
      </c>
      <c r="BF19" s="101">
        <f t="shared" si="13"/>
        <v>1178.5</v>
      </c>
      <c r="BG19" s="101">
        <f t="shared" si="13"/>
        <v>1238.5</v>
      </c>
      <c r="BH19" s="101">
        <f t="shared" si="13"/>
        <v>1256.5</v>
      </c>
      <c r="BI19" s="101">
        <f t="shared" si="13"/>
        <v>1261.5</v>
      </c>
      <c r="BJ19" s="101">
        <f t="shared" si="13"/>
        <v>1254.5</v>
      </c>
      <c r="BK19" s="101">
        <f t="shared" si="13"/>
        <v>1203</v>
      </c>
      <c r="BL19" s="101">
        <f t="shared" si="13"/>
        <v>1073</v>
      </c>
      <c r="BM19" s="101">
        <f t="shared" si="13"/>
        <v>1011</v>
      </c>
      <c r="BN19" s="101">
        <f t="shared" si="13"/>
        <v>1010</v>
      </c>
      <c r="BO19" s="101">
        <f t="shared" si="13"/>
        <v>1000.5</v>
      </c>
      <c r="BP19" s="101">
        <f t="shared" si="13"/>
        <v>1085</v>
      </c>
      <c r="BQ19" s="101">
        <f t="shared" si="13"/>
        <v>1127</v>
      </c>
      <c r="BR19" s="101"/>
      <c r="BS19" s="101"/>
      <c r="BT19" s="101"/>
      <c r="BU19" s="101">
        <f t="shared" ref="BU19:CC19" si="14">AG29</f>
        <v>1140.5</v>
      </c>
      <c r="BV19" s="101">
        <f t="shared" si="14"/>
        <v>1194.5</v>
      </c>
      <c r="BW19" s="101">
        <f t="shared" si="14"/>
        <v>1177.5</v>
      </c>
      <c r="BX19" s="101">
        <f t="shared" si="14"/>
        <v>1184.5</v>
      </c>
      <c r="BY19" s="101">
        <f t="shared" si="14"/>
        <v>1212</v>
      </c>
      <c r="BZ19" s="101">
        <f t="shared" si="14"/>
        <v>1282</v>
      </c>
      <c r="CA19" s="101">
        <f t="shared" si="14"/>
        <v>1320.5</v>
      </c>
      <c r="CB19" s="101">
        <f t="shared" si="14"/>
        <v>1284.5</v>
      </c>
      <c r="CC19" s="101">
        <f t="shared" si="14"/>
        <v>1253.5</v>
      </c>
    </row>
    <row r="20" spans="1:81" ht="16.5" customHeight="1" x14ac:dyDescent="0.2">
      <c r="A20" s="97" t="s">
        <v>107</v>
      </c>
      <c r="B20" s="151"/>
      <c r="C20" s="152" t="s">
        <v>108</v>
      </c>
      <c r="D20" s="153">
        <f>DIRECCIONALIDAD!J19/100</f>
        <v>0.18961038961038962</v>
      </c>
      <c r="E20" s="152"/>
      <c r="F20" s="152" t="s">
        <v>109</v>
      </c>
      <c r="G20" s="153">
        <f>DIRECCIONALIDAD!J20/100</f>
        <v>0.81038961038961044</v>
      </c>
      <c r="H20" s="152"/>
      <c r="I20" s="152" t="s">
        <v>110</v>
      </c>
      <c r="J20" s="153">
        <f>DIRECCIONALIDAD!J21/100</f>
        <v>0</v>
      </c>
      <c r="K20" s="154"/>
      <c r="L20" s="148"/>
      <c r="M20" s="151"/>
      <c r="N20" s="152"/>
      <c r="O20" s="152" t="s">
        <v>108</v>
      </c>
      <c r="P20" s="153">
        <f>DIRECCIONALIDAD!J22/100</f>
        <v>0.14492753623188406</v>
      </c>
      <c r="Q20" s="152"/>
      <c r="R20" s="152"/>
      <c r="S20" s="152"/>
      <c r="T20" s="152" t="s">
        <v>109</v>
      </c>
      <c r="U20" s="153">
        <f>DIRECCIONALIDAD!J23/100</f>
        <v>0.85507246376811596</v>
      </c>
      <c r="V20" s="152"/>
      <c r="W20" s="152"/>
      <c r="X20" s="152"/>
      <c r="Y20" s="152" t="s">
        <v>110</v>
      </c>
      <c r="Z20" s="153">
        <f>DIRECCIONALIDAD!J24/100</f>
        <v>0</v>
      </c>
      <c r="AA20" s="152"/>
      <c r="AB20" s="154"/>
      <c r="AC20" s="148"/>
      <c r="AD20" s="151"/>
      <c r="AE20" s="152" t="s">
        <v>108</v>
      </c>
      <c r="AF20" s="153">
        <f>DIRECCIONALIDAD!J25/100</f>
        <v>0.15815085158150852</v>
      </c>
      <c r="AG20" s="152"/>
      <c r="AH20" s="152"/>
      <c r="AI20" s="152"/>
      <c r="AJ20" s="152" t="s">
        <v>109</v>
      </c>
      <c r="AK20" s="153">
        <f>DIRECCIONALIDAD!J26/100</f>
        <v>0.84184914841849146</v>
      </c>
      <c r="AL20" s="152"/>
      <c r="AM20" s="152"/>
      <c r="AN20" s="152" t="s">
        <v>110</v>
      </c>
      <c r="AO20" s="155">
        <f>DIRECCIONALIDAD!J27/100</f>
        <v>0</v>
      </c>
      <c r="AP20" s="92"/>
      <c r="AQ20" s="92"/>
      <c r="AR20" s="92"/>
      <c r="AS20" s="92"/>
      <c r="AT20" s="92"/>
      <c r="AU20" s="92">
        <f t="shared" ref="AU20:BA20" si="15">E24</f>
        <v>0</v>
      </c>
      <c r="AV20" s="92">
        <f t="shared" si="15"/>
        <v>0</v>
      </c>
      <c r="AW20" s="92">
        <f t="shared" si="15"/>
        <v>0</v>
      </c>
      <c r="AX20" s="92">
        <f t="shared" si="15"/>
        <v>0</v>
      </c>
      <c r="AY20" s="92">
        <f t="shared" si="15"/>
        <v>0</v>
      </c>
      <c r="AZ20" s="92">
        <f t="shared" si="15"/>
        <v>0</v>
      </c>
      <c r="BA20" s="92">
        <f t="shared" si="15"/>
        <v>0</v>
      </c>
      <c r="BB20" s="92"/>
      <c r="BC20" s="92"/>
      <c r="BD20" s="92"/>
      <c r="BE20" s="92">
        <f t="shared" ref="BE20:BQ20" si="16">P24</f>
        <v>0</v>
      </c>
      <c r="BF20" s="92">
        <f t="shared" si="16"/>
        <v>0</v>
      </c>
      <c r="BG20" s="92">
        <f t="shared" si="16"/>
        <v>0</v>
      </c>
      <c r="BH20" s="92">
        <f t="shared" si="16"/>
        <v>0</v>
      </c>
      <c r="BI20" s="92">
        <f t="shared" si="16"/>
        <v>0</v>
      </c>
      <c r="BJ20" s="92">
        <f t="shared" si="16"/>
        <v>0</v>
      </c>
      <c r="BK20" s="92">
        <f t="shared" si="16"/>
        <v>0</v>
      </c>
      <c r="BL20" s="92">
        <f t="shared" si="16"/>
        <v>0</v>
      </c>
      <c r="BM20" s="92">
        <f t="shared" si="16"/>
        <v>0</v>
      </c>
      <c r="BN20" s="92">
        <f t="shared" si="16"/>
        <v>0</v>
      </c>
      <c r="BO20" s="92">
        <f t="shared" si="16"/>
        <v>0</v>
      </c>
      <c r="BP20" s="92">
        <f t="shared" si="16"/>
        <v>0</v>
      </c>
      <c r="BQ20" s="92">
        <f t="shared" si="16"/>
        <v>0</v>
      </c>
      <c r="BR20" s="92"/>
      <c r="BS20" s="92"/>
      <c r="BT20" s="92"/>
      <c r="BU20" s="92">
        <f t="shared" ref="BU20:CC20" si="17">AG24</f>
        <v>0</v>
      </c>
      <c r="BV20" s="92">
        <f t="shared" si="17"/>
        <v>0</v>
      </c>
      <c r="BW20" s="92">
        <f t="shared" si="17"/>
        <v>0</v>
      </c>
      <c r="BX20" s="92">
        <f t="shared" si="17"/>
        <v>0</v>
      </c>
      <c r="BY20" s="92">
        <f t="shared" si="17"/>
        <v>0</v>
      </c>
      <c r="BZ20" s="92">
        <f t="shared" si="17"/>
        <v>0</v>
      </c>
      <c r="CA20" s="92">
        <f t="shared" si="17"/>
        <v>0</v>
      </c>
      <c r="CB20" s="92">
        <f t="shared" si="17"/>
        <v>0</v>
      </c>
      <c r="CC20" s="92">
        <f t="shared" si="17"/>
        <v>0</v>
      </c>
    </row>
    <row r="21" spans="1:81" ht="16.5" customHeight="1" x14ac:dyDescent="0.2">
      <c r="A21" s="158" t="s">
        <v>149</v>
      </c>
      <c r="B21" s="159">
        <f>MAX(B19:K19)</f>
        <v>1497.5</v>
      </c>
      <c r="C21" s="152" t="s">
        <v>108</v>
      </c>
      <c r="D21" s="160">
        <f>+B21*D20</f>
        <v>283.94155844155847</v>
      </c>
      <c r="E21" s="152"/>
      <c r="F21" s="152" t="s">
        <v>109</v>
      </c>
      <c r="G21" s="160">
        <f>+B21*G20</f>
        <v>1213.5584415584417</v>
      </c>
      <c r="H21" s="152"/>
      <c r="I21" s="152" t="s">
        <v>110</v>
      </c>
      <c r="J21" s="160">
        <f>+B21*J20</f>
        <v>0</v>
      </c>
      <c r="K21" s="154"/>
      <c r="L21" s="148"/>
      <c r="M21" s="159">
        <f>MAX(M19:AB19)</f>
        <v>1464.5</v>
      </c>
      <c r="N21" s="152"/>
      <c r="O21" s="152" t="s">
        <v>108</v>
      </c>
      <c r="P21" s="161">
        <f>+M21*P20</f>
        <v>212.24637681159422</v>
      </c>
      <c r="Q21" s="152"/>
      <c r="R21" s="152"/>
      <c r="S21" s="152"/>
      <c r="T21" s="152" t="s">
        <v>109</v>
      </c>
      <c r="U21" s="161">
        <f>+M21*U20</f>
        <v>1252.2536231884058</v>
      </c>
      <c r="V21" s="152"/>
      <c r="W21" s="152"/>
      <c r="X21" s="152"/>
      <c r="Y21" s="152" t="s">
        <v>110</v>
      </c>
      <c r="Z21" s="161">
        <f>+M21*Z20</f>
        <v>0</v>
      </c>
      <c r="AA21" s="152"/>
      <c r="AB21" s="154"/>
      <c r="AC21" s="148"/>
      <c r="AD21" s="159">
        <f>MAX(AD19:AO19)</f>
        <v>1208</v>
      </c>
      <c r="AE21" s="152" t="s">
        <v>108</v>
      </c>
      <c r="AF21" s="160">
        <f>+AD21*AF20</f>
        <v>191.04622871046229</v>
      </c>
      <c r="AG21" s="152"/>
      <c r="AH21" s="152"/>
      <c r="AI21" s="152"/>
      <c r="AJ21" s="152" t="s">
        <v>109</v>
      </c>
      <c r="AK21" s="160">
        <f>+AD21*AK20</f>
        <v>1016.9537712895377</v>
      </c>
      <c r="AL21" s="152"/>
      <c r="AM21" s="152"/>
      <c r="AN21" s="152" t="s">
        <v>110</v>
      </c>
      <c r="AO21" s="162">
        <f>+AD21*AO20</f>
        <v>0</v>
      </c>
      <c r="AP21" s="92"/>
      <c r="AQ21" s="92"/>
      <c r="AR21" s="92"/>
      <c r="AS21" s="92"/>
      <c r="AT21" s="92"/>
      <c r="AU21" s="92"/>
      <c r="AV21" s="92"/>
      <c r="AW21" s="92"/>
      <c r="AX21" s="92"/>
      <c r="AY21" s="92"/>
      <c r="AZ21" s="92"/>
      <c r="BA21" s="92"/>
      <c r="BB21" s="92"/>
      <c r="BC21" s="92"/>
      <c r="BD21" s="92"/>
      <c r="BE21" s="92"/>
      <c r="BF21" s="92"/>
      <c r="BG21" s="92"/>
      <c r="BH21" s="92"/>
      <c r="BI21" s="92"/>
      <c r="BJ21" s="92"/>
      <c r="BK21" s="92"/>
      <c r="BL21" s="92"/>
      <c r="BM21" s="92"/>
      <c r="BN21" s="92"/>
      <c r="BO21" s="92"/>
      <c r="BP21" s="92"/>
      <c r="BQ21" s="92"/>
      <c r="BR21" s="92"/>
      <c r="BS21" s="92"/>
      <c r="BT21" s="92"/>
      <c r="BU21" s="92"/>
      <c r="BV21" s="92"/>
      <c r="BW21" s="92"/>
      <c r="BX21" s="92"/>
      <c r="BY21" s="92"/>
      <c r="BZ21" s="92"/>
      <c r="CA21" s="92"/>
      <c r="CB21" s="92"/>
      <c r="CC21" s="92"/>
    </row>
    <row r="22" spans="1:81" ht="16.5" customHeight="1" x14ac:dyDescent="0.2">
      <c r="A22" s="92"/>
      <c r="B22" s="148"/>
      <c r="C22" s="148"/>
      <c r="D22" s="148"/>
      <c r="E22" s="148"/>
      <c r="F22" s="148"/>
      <c r="G22" s="148"/>
      <c r="H22" s="148"/>
      <c r="I22" s="148"/>
      <c r="J22" s="148"/>
      <c r="K22" s="148"/>
      <c r="L22" s="148"/>
      <c r="M22" s="148"/>
      <c r="N22" s="148"/>
      <c r="O22" s="148"/>
      <c r="P22" s="148"/>
      <c r="Q22" s="148"/>
      <c r="R22" s="148"/>
      <c r="S22" s="148"/>
      <c r="T22" s="243" t="s">
        <v>104</v>
      </c>
      <c r="U22" s="243"/>
      <c r="V22" s="156">
        <v>3</v>
      </c>
      <c r="W22" s="148"/>
      <c r="X22" s="148"/>
      <c r="Y22" s="148"/>
      <c r="Z22" s="148"/>
      <c r="AA22" s="148"/>
      <c r="AB22" s="148"/>
      <c r="AC22" s="148"/>
      <c r="AD22" s="148"/>
      <c r="AE22" s="148"/>
      <c r="AF22" s="148"/>
      <c r="AG22" s="148"/>
      <c r="AH22" s="148"/>
      <c r="AI22" s="148"/>
      <c r="AJ22" s="148"/>
      <c r="AK22" s="148"/>
      <c r="AL22" s="148"/>
      <c r="AM22" s="148"/>
      <c r="AN22" s="148"/>
      <c r="AO22" s="148"/>
      <c r="AP22" s="92"/>
      <c r="AQ22" s="92"/>
      <c r="AR22" s="92"/>
      <c r="AS22" s="92"/>
      <c r="AT22" s="92"/>
      <c r="AU22" s="92">
        <f t="shared" ref="AU22:BA22" si="18">E34</f>
        <v>2586.5</v>
      </c>
      <c r="AV22" s="92">
        <f t="shared" si="18"/>
        <v>2576.5</v>
      </c>
      <c r="AW22" s="92">
        <f t="shared" si="18"/>
        <v>2535</v>
      </c>
      <c r="AX22" s="92">
        <f t="shared" si="18"/>
        <v>2429.5</v>
      </c>
      <c r="AY22" s="92">
        <f t="shared" si="18"/>
        <v>2258.5</v>
      </c>
      <c r="AZ22" s="92">
        <f t="shared" si="18"/>
        <v>2260</v>
      </c>
      <c r="BA22" s="92">
        <f t="shared" si="18"/>
        <v>2192</v>
      </c>
      <c r="BB22" s="92"/>
      <c r="BC22" s="92"/>
      <c r="BD22" s="92"/>
      <c r="BE22" s="92">
        <f t="shared" ref="BE22:BQ22" si="19">P34</f>
        <v>2445.5</v>
      </c>
      <c r="BF22" s="92">
        <f t="shared" si="19"/>
        <v>2433</v>
      </c>
      <c r="BG22" s="92">
        <f t="shared" si="19"/>
        <v>2468.5</v>
      </c>
      <c r="BH22" s="92">
        <f t="shared" si="19"/>
        <v>2459</v>
      </c>
      <c r="BI22" s="92">
        <f t="shared" si="19"/>
        <v>2448.5</v>
      </c>
      <c r="BJ22" s="92">
        <f t="shared" si="19"/>
        <v>2438</v>
      </c>
      <c r="BK22" s="92">
        <f t="shared" si="19"/>
        <v>2367</v>
      </c>
      <c r="BL22" s="92">
        <f t="shared" si="19"/>
        <v>2332.5</v>
      </c>
      <c r="BM22" s="92">
        <f t="shared" si="19"/>
        <v>2331.5</v>
      </c>
      <c r="BN22" s="92">
        <f t="shared" si="19"/>
        <v>2425</v>
      </c>
      <c r="BO22" s="92">
        <f t="shared" si="19"/>
        <v>2465</v>
      </c>
      <c r="BP22" s="92">
        <f t="shared" si="19"/>
        <v>2509</v>
      </c>
      <c r="BQ22" s="92">
        <f t="shared" si="19"/>
        <v>2515.5</v>
      </c>
      <c r="BR22" s="92"/>
      <c r="BS22" s="92"/>
      <c r="BT22" s="92"/>
      <c r="BU22" s="92">
        <f t="shared" ref="BU22:CC22" si="20">AG34</f>
        <v>2348.5</v>
      </c>
      <c r="BV22" s="92">
        <f t="shared" si="20"/>
        <v>2366</v>
      </c>
      <c r="BW22" s="92">
        <f t="shared" si="20"/>
        <v>2334</v>
      </c>
      <c r="BX22" s="92">
        <f t="shared" si="20"/>
        <v>2356</v>
      </c>
      <c r="BY22" s="92">
        <f t="shared" si="20"/>
        <v>2379</v>
      </c>
      <c r="BZ22" s="92">
        <f t="shared" si="20"/>
        <v>2474</v>
      </c>
      <c r="CA22" s="92">
        <f t="shared" si="20"/>
        <v>2479.5</v>
      </c>
      <c r="CB22" s="92">
        <f t="shared" si="20"/>
        <v>2432.5</v>
      </c>
      <c r="CC22" s="92">
        <f t="shared" si="20"/>
        <v>2426</v>
      </c>
    </row>
    <row r="23" spans="1:81" ht="16.5" customHeight="1" x14ac:dyDescent="0.2">
      <c r="A23" s="100" t="s">
        <v>105</v>
      </c>
      <c r="B23" s="149">
        <f>'G-3'!F10</f>
        <v>0</v>
      </c>
      <c r="C23" s="149">
        <f>'G-3'!F11</f>
        <v>0</v>
      </c>
      <c r="D23" s="149">
        <f>'G-3'!F12</f>
        <v>0</v>
      </c>
      <c r="E23" s="149">
        <f>'G-3'!F13</f>
        <v>0</v>
      </c>
      <c r="F23" s="149">
        <f>'G-3'!F14</f>
        <v>0</v>
      </c>
      <c r="G23" s="149">
        <f>'G-3'!F15</f>
        <v>0</v>
      </c>
      <c r="H23" s="149">
        <f>'G-3'!F16</f>
        <v>0</v>
      </c>
      <c r="I23" s="149">
        <f>'G-3'!F17</f>
        <v>0</v>
      </c>
      <c r="J23" s="149">
        <f>'G-3'!F18</f>
        <v>0</v>
      </c>
      <c r="K23" s="149">
        <f>'G-3'!F19</f>
        <v>0</v>
      </c>
      <c r="L23" s="150"/>
      <c r="M23" s="149">
        <f>'G-3'!F20</f>
        <v>0</v>
      </c>
      <c r="N23" s="149">
        <f>'G-3'!F21</f>
        <v>0</v>
      </c>
      <c r="O23" s="149">
        <f>'G-3'!F22</f>
        <v>0</v>
      </c>
      <c r="P23" s="149">
        <f>'G-3'!M10</f>
        <v>0</v>
      </c>
      <c r="Q23" s="149">
        <f>'G-3'!M11</f>
        <v>0</v>
      </c>
      <c r="R23" s="149">
        <f>'G-3'!M12</f>
        <v>0</v>
      </c>
      <c r="S23" s="149">
        <f>'G-3'!M13</f>
        <v>0</v>
      </c>
      <c r="T23" s="149">
        <f>'G-3'!M14</f>
        <v>0</v>
      </c>
      <c r="U23" s="149">
        <f>'G-3'!M15</f>
        <v>0</v>
      </c>
      <c r="V23" s="149">
        <f>'G-3'!M16</f>
        <v>0</v>
      </c>
      <c r="W23" s="149">
        <f>'G-3'!M17</f>
        <v>0</v>
      </c>
      <c r="X23" s="149">
        <f>'G-3'!M18</f>
        <v>0</v>
      </c>
      <c r="Y23" s="149">
        <f>'G-3'!M19</f>
        <v>0</v>
      </c>
      <c r="Z23" s="149">
        <f>'G-3'!M20</f>
        <v>0</v>
      </c>
      <c r="AA23" s="149">
        <f>'G-3'!M21</f>
        <v>0</v>
      </c>
      <c r="AB23" s="149">
        <f>'G-3'!M22</f>
        <v>0</v>
      </c>
      <c r="AC23" s="150"/>
      <c r="AD23" s="149">
        <f>'G-3'!T10</f>
        <v>0</v>
      </c>
      <c r="AE23" s="149">
        <f>'G-3'!T11</f>
        <v>0</v>
      </c>
      <c r="AF23" s="149">
        <f>'G-3'!T12</f>
        <v>0</v>
      </c>
      <c r="AG23" s="149">
        <f>'G-3'!T13</f>
        <v>0</v>
      </c>
      <c r="AH23" s="149">
        <f>'G-3'!T14</f>
        <v>0</v>
      </c>
      <c r="AI23" s="149">
        <f>'G-3'!T15</f>
        <v>0</v>
      </c>
      <c r="AJ23" s="149">
        <f>'G-3'!T16</f>
        <v>0</v>
      </c>
      <c r="AK23" s="149">
        <f>'G-3'!T17</f>
        <v>0</v>
      </c>
      <c r="AL23" s="149">
        <f>'G-3'!T18</f>
        <v>0</v>
      </c>
      <c r="AM23" s="149">
        <f>'G-3'!T19</f>
        <v>0</v>
      </c>
      <c r="AN23" s="149">
        <f>'G-3'!T20</f>
        <v>0</v>
      </c>
      <c r="AO23" s="149">
        <f>'G-3'!T21</f>
        <v>0</v>
      </c>
      <c r="AP23" s="101"/>
      <c r="AQ23" s="101"/>
      <c r="AR23" s="101"/>
      <c r="AS23" s="101"/>
      <c r="AT23" s="101"/>
      <c r="AU23" s="101"/>
      <c r="AV23" s="101"/>
      <c r="AW23" s="101"/>
      <c r="AX23" s="101"/>
      <c r="AY23" s="101"/>
      <c r="AZ23" s="101"/>
      <c r="BA23" s="101"/>
      <c r="BB23" s="101"/>
      <c r="BC23" s="101"/>
      <c r="BD23" s="101"/>
      <c r="BE23" s="101"/>
      <c r="BF23" s="101"/>
      <c r="BG23" s="101"/>
      <c r="BH23" s="101"/>
      <c r="BI23" s="101"/>
      <c r="BJ23" s="101"/>
      <c r="BK23" s="101"/>
      <c r="BL23" s="101"/>
      <c r="BM23" s="101"/>
      <c r="BN23" s="101"/>
      <c r="BO23" s="101"/>
      <c r="BP23" s="101"/>
      <c r="BQ23" s="101"/>
      <c r="BR23" s="101"/>
      <c r="BS23" s="101"/>
      <c r="BT23" s="101"/>
      <c r="BU23" s="101"/>
      <c r="BV23" s="101"/>
      <c r="BW23" s="101"/>
      <c r="BX23" s="101"/>
      <c r="BY23" s="101"/>
      <c r="BZ23" s="101"/>
      <c r="CA23" s="101"/>
      <c r="CB23" s="101"/>
      <c r="CC23" s="101"/>
    </row>
    <row r="24" spans="1:81" ht="16.5" customHeight="1" x14ac:dyDescent="0.2">
      <c r="A24" s="100" t="s">
        <v>106</v>
      </c>
      <c r="B24" s="149"/>
      <c r="C24" s="149"/>
      <c r="D24" s="149"/>
      <c r="E24" s="149">
        <f>B23+C23+D23+E23</f>
        <v>0</v>
      </c>
      <c r="F24" s="149">
        <f t="shared" ref="F24:K24" si="21">C23+D23+E23+F23</f>
        <v>0</v>
      </c>
      <c r="G24" s="149">
        <f t="shared" si="21"/>
        <v>0</v>
      </c>
      <c r="H24" s="149">
        <f t="shared" si="21"/>
        <v>0</v>
      </c>
      <c r="I24" s="149">
        <f t="shared" si="21"/>
        <v>0</v>
      </c>
      <c r="J24" s="149">
        <f t="shared" si="21"/>
        <v>0</v>
      </c>
      <c r="K24" s="149">
        <f t="shared" si="21"/>
        <v>0</v>
      </c>
      <c r="L24" s="150"/>
      <c r="M24" s="149"/>
      <c r="N24" s="149"/>
      <c r="O24" s="149"/>
      <c r="P24" s="149">
        <f>M23+N23+O23+P23</f>
        <v>0</v>
      </c>
      <c r="Q24" s="149">
        <f t="shared" ref="Q24:AB24" si="22">N23+O23+P23+Q23</f>
        <v>0</v>
      </c>
      <c r="R24" s="149">
        <f t="shared" si="22"/>
        <v>0</v>
      </c>
      <c r="S24" s="149">
        <f t="shared" si="22"/>
        <v>0</v>
      </c>
      <c r="T24" s="149">
        <f t="shared" si="22"/>
        <v>0</v>
      </c>
      <c r="U24" s="149">
        <f t="shared" si="22"/>
        <v>0</v>
      </c>
      <c r="V24" s="149">
        <f t="shared" si="22"/>
        <v>0</v>
      </c>
      <c r="W24" s="149">
        <f t="shared" si="22"/>
        <v>0</v>
      </c>
      <c r="X24" s="149">
        <f t="shared" si="22"/>
        <v>0</v>
      </c>
      <c r="Y24" s="149">
        <f t="shared" si="22"/>
        <v>0</v>
      </c>
      <c r="Z24" s="149">
        <f t="shared" si="22"/>
        <v>0</v>
      </c>
      <c r="AA24" s="149">
        <f t="shared" si="22"/>
        <v>0</v>
      </c>
      <c r="AB24" s="149">
        <f t="shared" si="22"/>
        <v>0</v>
      </c>
      <c r="AC24" s="150"/>
      <c r="AD24" s="149"/>
      <c r="AE24" s="149"/>
      <c r="AF24" s="149"/>
      <c r="AG24" s="149">
        <f>AD23+AE23+AF23+AG23</f>
        <v>0</v>
      </c>
      <c r="AH24" s="149">
        <f t="shared" ref="AH24:AO24" si="23">AE23+AF23+AG23+AH23</f>
        <v>0</v>
      </c>
      <c r="AI24" s="149">
        <f t="shared" si="23"/>
        <v>0</v>
      </c>
      <c r="AJ24" s="149">
        <f t="shared" si="23"/>
        <v>0</v>
      </c>
      <c r="AK24" s="149">
        <f t="shared" si="23"/>
        <v>0</v>
      </c>
      <c r="AL24" s="149">
        <f t="shared" si="23"/>
        <v>0</v>
      </c>
      <c r="AM24" s="149">
        <f t="shared" si="23"/>
        <v>0</v>
      </c>
      <c r="AN24" s="149">
        <f t="shared" si="23"/>
        <v>0</v>
      </c>
      <c r="AO24" s="149">
        <f t="shared" si="23"/>
        <v>0</v>
      </c>
      <c r="AP24" s="101"/>
      <c r="AQ24" s="101"/>
      <c r="AR24" s="101"/>
      <c r="AS24" s="101"/>
      <c r="AT24" s="101"/>
      <c r="AU24" s="101"/>
      <c r="AV24" s="101"/>
      <c r="AW24" s="101"/>
      <c r="AX24" s="101"/>
      <c r="AY24" s="101"/>
      <c r="AZ24" s="101"/>
      <c r="BA24" s="101"/>
      <c r="BB24" s="101"/>
      <c r="BC24" s="101"/>
      <c r="BD24" s="101"/>
      <c r="BE24" s="101"/>
      <c r="BF24" s="101"/>
      <c r="BG24" s="101"/>
      <c r="BH24" s="101"/>
      <c r="BI24" s="101"/>
      <c r="BJ24" s="101"/>
      <c r="BK24" s="101"/>
      <c r="BL24" s="101"/>
      <c r="BM24" s="101"/>
      <c r="BN24" s="101"/>
      <c r="BO24" s="101"/>
      <c r="BP24" s="101"/>
      <c r="BQ24" s="101"/>
      <c r="BR24" s="101"/>
      <c r="BS24" s="101"/>
      <c r="BT24" s="101"/>
      <c r="BU24" s="101"/>
      <c r="BV24" s="101"/>
      <c r="BW24" s="101"/>
      <c r="BX24" s="101"/>
      <c r="BY24" s="101"/>
      <c r="BZ24" s="101"/>
      <c r="CA24" s="101"/>
      <c r="CB24" s="101"/>
      <c r="CC24" s="101"/>
    </row>
    <row r="25" spans="1:81" ht="16.5" customHeight="1" x14ac:dyDescent="0.2">
      <c r="A25" s="97" t="s">
        <v>107</v>
      </c>
      <c r="B25" s="151"/>
      <c r="C25" s="152" t="s">
        <v>108</v>
      </c>
      <c r="D25" s="153">
        <f>DIRECCIONALIDAD!J28/100</f>
        <v>0</v>
      </c>
      <c r="E25" s="152"/>
      <c r="F25" s="152" t="s">
        <v>109</v>
      </c>
      <c r="G25" s="153">
        <f>DIRECCIONALIDAD!J29/100</f>
        <v>0</v>
      </c>
      <c r="H25" s="152"/>
      <c r="I25" s="152" t="s">
        <v>110</v>
      </c>
      <c r="J25" s="153">
        <f>DIRECCIONALIDAD!J30/100</f>
        <v>0</v>
      </c>
      <c r="K25" s="154"/>
      <c r="L25" s="148"/>
      <c r="M25" s="151"/>
      <c r="N25" s="152"/>
      <c r="O25" s="152" t="s">
        <v>108</v>
      </c>
      <c r="P25" s="153">
        <f>DIRECCIONALIDAD!J31/100</f>
        <v>0</v>
      </c>
      <c r="Q25" s="152"/>
      <c r="R25" s="152"/>
      <c r="S25" s="152"/>
      <c r="T25" s="152" t="s">
        <v>109</v>
      </c>
      <c r="U25" s="153">
        <f>DIRECCIONALIDAD!J32/100</f>
        <v>0</v>
      </c>
      <c r="V25" s="152"/>
      <c r="W25" s="152"/>
      <c r="X25" s="152"/>
      <c r="Y25" s="152" t="s">
        <v>110</v>
      </c>
      <c r="Z25" s="153">
        <f>DIRECCIONALIDAD!J33/100</f>
        <v>0</v>
      </c>
      <c r="AA25" s="152"/>
      <c r="AB25" s="152"/>
      <c r="AC25" s="157"/>
      <c r="AD25" s="151"/>
      <c r="AE25" s="152" t="s">
        <v>108</v>
      </c>
      <c r="AF25" s="153">
        <f>DIRECCIONALIDAD!J34/100</f>
        <v>0</v>
      </c>
      <c r="AG25" s="152"/>
      <c r="AH25" s="152"/>
      <c r="AI25" s="152"/>
      <c r="AJ25" s="152" t="s">
        <v>109</v>
      </c>
      <c r="AK25" s="153">
        <f>DIRECCIONALIDAD!J35/100</f>
        <v>0</v>
      </c>
      <c r="AL25" s="152"/>
      <c r="AM25" s="152"/>
      <c r="AN25" s="152" t="s">
        <v>110</v>
      </c>
      <c r="AO25" s="155">
        <f>DIRECCIONALIDAD!J36/100</f>
        <v>0</v>
      </c>
      <c r="AP25" s="92"/>
      <c r="AQ25" s="92"/>
      <c r="AR25" s="92"/>
      <c r="AS25" s="92"/>
      <c r="AT25" s="92"/>
      <c r="AU25" s="92"/>
      <c r="AV25" s="92"/>
      <c r="AW25" s="92"/>
      <c r="AX25" s="92"/>
      <c r="AY25" s="92"/>
      <c r="AZ25" s="92"/>
      <c r="BA25" s="92"/>
      <c r="BB25" s="92"/>
      <c r="BC25" s="92"/>
      <c r="BD25" s="92"/>
      <c r="BE25" s="92"/>
      <c r="BF25" s="92"/>
      <c r="BG25" s="92"/>
      <c r="BH25" s="92"/>
      <c r="BI25" s="92"/>
      <c r="BJ25" s="92"/>
      <c r="BK25" s="92"/>
      <c r="BL25" s="92"/>
      <c r="BM25" s="92"/>
      <c r="BN25" s="92"/>
      <c r="BO25" s="92"/>
      <c r="BP25" s="92"/>
      <c r="BQ25" s="92"/>
      <c r="BR25" s="92"/>
      <c r="BS25" s="92"/>
      <c r="BT25" s="92"/>
      <c r="BU25" s="92"/>
      <c r="BV25" s="92"/>
      <c r="BW25" s="92"/>
      <c r="BX25" s="92"/>
      <c r="BY25" s="92"/>
      <c r="BZ25" s="92"/>
      <c r="CA25" s="92"/>
      <c r="CB25" s="92"/>
      <c r="CC25" s="92"/>
    </row>
    <row r="26" spans="1:81" ht="16.5" customHeight="1" x14ac:dyDescent="0.2">
      <c r="A26" s="158" t="s">
        <v>149</v>
      </c>
      <c r="B26" s="159">
        <f>MAX(B24:K24)</f>
        <v>0</v>
      </c>
      <c r="C26" s="152" t="s">
        <v>108</v>
      </c>
      <c r="D26" s="160">
        <f>+B26*D25</f>
        <v>0</v>
      </c>
      <c r="E26" s="152"/>
      <c r="F26" s="152" t="s">
        <v>109</v>
      </c>
      <c r="G26" s="160">
        <f>+B26*G25</f>
        <v>0</v>
      </c>
      <c r="H26" s="152"/>
      <c r="I26" s="152" t="s">
        <v>110</v>
      </c>
      <c r="J26" s="160">
        <f>+B26*J25</f>
        <v>0</v>
      </c>
      <c r="K26" s="154"/>
      <c r="L26" s="148"/>
      <c r="M26" s="159">
        <f>MAX(M24:AB24)</f>
        <v>0</v>
      </c>
      <c r="N26" s="152"/>
      <c r="O26" s="152" t="s">
        <v>108</v>
      </c>
      <c r="P26" s="161">
        <f>+M26*P25</f>
        <v>0</v>
      </c>
      <c r="Q26" s="152"/>
      <c r="R26" s="152"/>
      <c r="S26" s="152"/>
      <c r="T26" s="152" t="s">
        <v>109</v>
      </c>
      <c r="U26" s="161">
        <f>+M26*U25</f>
        <v>0</v>
      </c>
      <c r="V26" s="152"/>
      <c r="W26" s="152"/>
      <c r="X26" s="152"/>
      <c r="Y26" s="152" t="s">
        <v>110</v>
      </c>
      <c r="Z26" s="161">
        <f>+M26*Z25</f>
        <v>0</v>
      </c>
      <c r="AA26" s="152"/>
      <c r="AB26" s="154"/>
      <c r="AC26" s="148"/>
      <c r="AD26" s="159">
        <f>MAX(AD24:AO24)</f>
        <v>0</v>
      </c>
      <c r="AE26" s="152" t="s">
        <v>108</v>
      </c>
      <c r="AF26" s="160">
        <f>+AD26*AF25</f>
        <v>0</v>
      </c>
      <c r="AG26" s="152"/>
      <c r="AH26" s="152"/>
      <c r="AI26" s="152"/>
      <c r="AJ26" s="152" t="s">
        <v>109</v>
      </c>
      <c r="AK26" s="160">
        <f>+AD26*AK25</f>
        <v>0</v>
      </c>
      <c r="AL26" s="152"/>
      <c r="AM26" s="152"/>
      <c r="AN26" s="152" t="s">
        <v>110</v>
      </c>
      <c r="AO26" s="162">
        <f>+AD26*AO25</f>
        <v>0</v>
      </c>
      <c r="AP26" s="92"/>
      <c r="AQ26" s="92"/>
      <c r="AR26" s="92"/>
      <c r="AS26" s="92"/>
      <c r="AT26" s="92"/>
      <c r="AU26" s="92"/>
      <c r="AV26" s="92"/>
      <c r="AW26" s="92"/>
      <c r="AX26" s="92"/>
      <c r="AY26" s="92"/>
      <c r="AZ26" s="92"/>
      <c r="BA26" s="92"/>
      <c r="BB26" s="92"/>
      <c r="BC26" s="92"/>
      <c r="BD26" s="92"/>
      <c r="BE26" s="92"/>
      <c r="BF26" s="92"/>
      <c r="BG26" s="92"/>
      <c r="BH26" s="92"/>
      <c r="BI26" s="92"/>
      <c r="BJ26" s="92"/>
      <c r="BK26" s="92"/>
      <c r="BL26" s="92"/>
      <c r="BM26" s="92"/>
      <c r="BN26" s="92"/>
      <c r="BO26" s="92"/>
      <c r="BP26" s="92"/>
      <c r="BQ26" s="92"/>
      <c r="BR26" s="92"/>
      <c r="BS26" s="92"/>
      <c r="BT26" s="92"/>
      <c r="BU26" s="92"/>
      <c r="BV26" s="92"/>
      <c r="BW26" s="92"/>
      <c r="BX26" s="92"/>
      <c r="BY26" s="92"/>
      <c r="BZ26" s="92"/>
      <c r="CA26" s="92"/>
      <c r="CB26" s="92"/>
      <c r="CC26" s="92"/>
    </row>
    <row r="27" spans="1:81" ht="16.5" customHeight="1" x14ac:dyDescent="0.2">
      <c r="A27" s="92"/>
      <c r="B27" s="148"/>
      <c r="C27" s="148"/>
      <c r="D27" s="148"/>
      <c r="E27" s="148"/>
      <c r="F27" s="148"/>
      <c r="G27" s="148"/>
      <c r="H27" s="148"/>
      <c r="I27" s="148"/>
      <c r="J27" s="148"/>
      <c r="K27" s="148"/>
      <c r="L27" s="148"/>
      <c r="M27" s="148"/>
      <c r="N27" s="148"/>
      <c r="O27" s="148"/>
      <c r="P27" s="148"/>
      <c r="Q27" s="148"/>
      <c r="R27" s="148"/>
      <c r="S27" s="148"/>
      <c r="T27" s="243" t="s">
        <v>104</v>
      </c>
      <c r="U27" s="243"/>
      <c r="V27" s="156">
        <v>4</v>
      </c>
      <c r="W27" s="148"/>
      <c r="X27" s="148"/>
      <c r="Y27" s="148"/>
      <c r="Z27" s="148"/>
      <c r="AA27" s="148"/>
      <c r="AB27" s="148"/>
      <c r="AC27" s="148"/>
      <c r="AD27" s="148"/>
      <c r="AE27" s="148"/>
      <c r="AF27" s="148"/>
      <c r="AG27" s="148"/>
      <c r="AH27" s="148"/>
      <c r="AI27" s="148"/>
      <c r="AJ27" s="148"/>
      <c r="AK27" s="148"/>
      <c r="AL27" s="148"/>
      <c r="AM27" s="148"/>
      <c r="AN27" s="148"/>
      <c r="AO27" s="148"/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100" t="s">
        <v>105</v>
      </c>
      <c r="B28" s="149">
        <f>'G-4'!F10</f>
        <v>224</v>
      </c>
      <c r="C28" s="149">
        <f>'G-4'!F11</f>
        <v>274</v>
      </c>
      <c r="D28" s="149">
        <f>'G-4'!F12</f>
        <v>289</v>
      </c>
      <c r="E28" s="149">
        <f>'G-4'!F13</f>
        <v>302</v>
      </c>
      <c r="F28" s="149">
        <f>'G-4'!F14</f>
        <v>256.5</v>
      </c>
      <c r="G28" s="149">
        <f>'G-4'!F15</f>
        <v>251.5</v>
      </c>
      <c r="H28" s="149">
        <f>'G-4'!F16</f>
        <v>222</v>
      </c>
      <c r="I28" s="149">
        <f>'G-4'!F17</f>
        <v>226.5</v>
      </c>
      <c r="J28" s="149">
        <f>'G-4'!F18</f>
        <v>275.5</v>
      </c>
      <c r="K28" s="149">
        <f>'G-4'!F19</f>
        <v>266</v>
      </c>
      <c r="L28" s="150"/>
      <c r="M28" s="149">
        <f>'G-4'!F20</f>
        <v>281.5</v>
      </c>
      <c r="N28" s="149">
        <f>'G-4'!F21</f>
        <v>267</v>
      </c>
      <c r="O28" s="149">
        <f>'G-4'!F22</f>
        <v>305.5</v>
      </c>
      <c r="P28" s="149">
        <f>'G-4'!M10</f>
        <v>304.5</v>
      </c>
      <c r="Q28" s="149">
        <f>'G-4'!M11</f>
        <v>301.5</v>
      </c>
      <c r="R28" s="149">
        <f>'G-4'!M12</f>
        <v>327</v>
      </c>
      <c r="S28" s="149">
        <f>'G-4'!M13</f>
        <v>323.5</v>
      </c>
      <c r="T28" s="149">
        <f>'G-4'!M14</f>
        <v>309.5</v>
      </c>
      <c r="U28" s="149">
        <f>'G-4'!M15</f>
        <v>294.5</v>
      </c>
      <c r="V28" s="149">
        <f>'G-4'!M16</f>
        <v>275.5</v>
      </c>
      <c r="W28" s="149">
        <f>'G-4'!M17</f>
        <v>193.5</v>
      </c>
      <c r="X28" s="149">
        <f>'G-4'!M18</f>
        <v>247.5</v>
      </c>
      <c r="Y28" s="149">
        <f>'G-4'!M19</f>
        <v>293.5</v>
      </c>
      <c r="Z28" s="149">
        <f>'G-4'!M20</f>
        <v>266</v>
      </c>
      <c r="AA28" s="149">
        <f>'G-4'!M21</f>
        <v>278</v>
      </c>
      <c r="AB28" s="149">
        <f>'G-4'!M22</f>
        <v>289.5</v>
      </c>
      <c r="AC28" s="150"/>
      <c r="AD28" s="149">
        <f>'G-4'!T10</f>
        <v>247</v>
      </c>
      <c r="AE28" s="149">
        <f>'G-4'!T11</f>
        <v>297</v>
      </c>
      <c r="AF28" s="149">
        <f>'G-4'!T12</f>
        <v>303</v>
      </c>
      <c r="AG28" s="149">
        <f>'G-4'!T13</f>
        <v>293.5</v>
      </c>
      <c r="AH28" s="149">
        <f>'G-4'!T14</f>
        <v>301</v>
      </c>
      <c r="AI28" s="149">
        <f>'G-4'!T15</f>
        <v>280</v>
      </c>
      <c r="AJ28" s="149">
        <f>'G-4'!T16</f>
        <v>310</v>
      </c>
      <c r="AK28" s="149">
        <f>'G-4'!T17</f>
        <v>321</v>
      </c>
      <c r="AL28" s="149">
        <f>'G-4'!T18</f>
        <v>371</v>
      </c>
      <c r="AM28" s="149">
        <f>'G-4'!T19</f>
        <v>318.5</v>
      </c>
      <c r="AN28" s="149">
        <f>'G-4'!T20</f>
        <v>274</v>
      </c>
      <c r="AO28" s="149">
        <f>'G-4'!T21</f>
        <v>290</v>
      </c>
      <c r="AP28" s="101"/>
      <c r="AQ28" s="101"/>
      <c r="AR28" s="101"/>
      <c r="AS28" s="101"/>
      <c r="AT28" s="101"/>
      <c r="AU28" s="101"/>
      <c r="AV28" s="101"/>
      <c r="AW28" s="101"/>
      <c r="AX28" s="101"/>
      <c r="AY28" s="101"/>
      <c r="AZ28" s="101"/>
      <c r="BA28" s="101"/>
      <c r="BB28" s="101"/>
      <c r="BC28" s="101"/>
      <c r="BD28" s="101"/>
      <c r="BE28" s="101"/>
      <c r="BF28" s="101"/>
      <c r="BG28" s="101"/>
      <c r="BH28" s="101"/>
      <c r="BI28" s="101"/>
      <c r="BJ28" s="101"/>
      <c r="BK28" s="101"/>
      <c r="BL28" s="101"/>
      <c r="BM28" s="101"/>
      <c r="BN28" s="101"/>
      <c r="BO28" s="101"/>
      <c r="BP28" s="101"/>
      <c r="BQ28" s="101"/>
      <c r="BR28" s="101"/>
      <c r="BS28" s="101"/>
      <c r="BT28" s="101"/>
      <c r="BU28" s="101"/>
      <c r="BV28" s="101"/>
      <c r="BW28" s="101"/>
      <c r="BX28" s="101"/>
      <c r="BY28" s="101"/>
      <c r="BZ28" s="101"/>
      <c r="CA28" s="101"/>
      <c r="CB28" s="101"/>
      <c r="CC28" s="101"/>
    </row>
    <row r="29" spans="1:81" ht="16.5" customHeight="1" x14ac:dyDescent="0.2">
      <c r="A29" s="100" t="s">
        <v>106</v>
      </c>
      <c r="B29" s="149"/>
      <c r="C29" s="149"/>
      <c r="D29" s="149"/>
      <c r="E29" s="149">
        <f>B28+C28+D28+E28</f>
        <v>1089</v>
      </c>
      <c r="F29" s="149">
        <f t="shared" ref="F29:K29" si="24">C28+D28+E28+F28</f>
        <v>1121.5</v>
      </c>
      <c r="G29" s="149">
        <f t="shared" si="24"/>
        <v>1099</v>
      </c>
      <c r="H29" s="149">
        <f t="shared" si="24"/>
        <v>1032</v>
      </c>
      <c r="I29" s="149">
        <f t="shared" si="24"/>
        <v>956.5</v>
      </c>
      <c r="J29" s="149">
        <f t="shared" si="24"/>
        <v>975.5</v>
      </c>
      <c r="K29" s="149">
        <f t="shared" si="24"/>
        <v>990</v>
      </c>
      <c r="L29" s="150"/>
      <c r="M29" s="149"/>
      <c r="N29" s="149"/>
      <c r="O29" s="149"/>
      <c r="P29" s="149">
        <f>M28+N28+O28+P28</f>
        <v>1158.5</v>
      </c>
      <c r="Q29" s="149">
        <f t="shared" ref="Q29:AB29" si="25">N28+O28+P28+Q28</f>
        <v>1178.5</v>
      </c>
      <c r="R29" s="149">
        <f t="shared" si="25"/>
        <v>1238.5</v>
      </c>
      <c r="S29" s="149">
        <f t="shared" si="25"/>
        <v>1256.5</v>
      </c>
      <c r="T29" s="149">
        <f t="shared" si="25"/>
        <v>1261.5</v>
      </c>
      <c r="U29" s="149">
        <f t="shared" si="25"/>
        <v>1254.5</v>
      </c>
      <c r="V29" s="149">
        <f t="shared" si="25"/>
        <v>1203</v>
      </c>
      <c r="W29" s="149">
        <f t="shared" si="25"/>
        <v>1073</v>
      </c>
      <c r="X29" s="149">
        <f t="shared" si="25"/>
        <v>1011</v>
      </c>
      <c r="Y29" s="149">
        <f t="shared" si="25"/>
        <v>1010</v>
      </c>
      <c r="Z29" s="149">
        <f t="shared" si="25"/>
        <v>1000.5</v>
      </c>
      <c r="AA29" s="149">
        <f t="shared" si="25"/>
        <v>1085</v>
      </c>
      <c r="AB29" s="149">
        <f t="shared" si="25"/>
        <v>1127</v>
      </c>
      <c r="AC29" s="150"/>
      <c r="AD29" s="149"/>
      <c r="AE29" s="149"/>
      <c r="AF29" s="149"/>
      <c r="AG29" s="149">
        <f>AD28+AE28+AF28+AG28</f>
        <v>1140.5</v>
      </c>
      <c r="AH29" s="149">
        <f t="shared" ref="AH29:AO29" si="26">AE28+AF28+AG28+AH28</f>
        <v>1194.5</v>
      </c>
      <c r="AI29" s="149">
        <f t="shared" si="26"/>
        <v>1177.5</v>
      </c>
      <c r="AJ29" s="149">
        <f t="shared" si="26"/>
        <v>1184.5</v>
      </c>
      <c r="AK29" s="149">
        <f t="shared" si="26"/>
        <v>1212</v>
      </c>
      <c r="AL29" s="149">
        <f t="shared" si="26"/>
        <v>1282</v>
      </c>
      <c r="AM29" s="149">
        <f t="shared" si="26"/>
        <v>1320.5</v>
      </c>
      <c r="AN29" s="149">
        <f t="shared" si="26"/>
        <v>1284.5</v>
      </c>
      <c r="AO29" s="149">
        <f t="shared" si="26"/>
        <v>1253.5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97" t="s">
        <v>107</v>
      </c>
      <c r="B30" s="151"/>
      <c r="C30" s="152" t="s">
        <v>108</v>
      </c>
      <c r="D30" s="153">
        <f>DIRECCIONALIDAD!J37/100</f>
        <v>0</v>
      </c>
      <c r="E30" s="152"/>
      <c r="F30" s="152" t="s">
        <v>109</v>
      </c>
      <c r="G30" s="153">
        <f>DIRECCIONALIDAD!J38/100</f>
        <v>0.80717488789237668</v>
      </c>
      <c r="H30" s="152"/>
      <c r="I30" s="152" t="s">
        <v>110</v>
      </c>
      <c r="J30" s="153">
        <f>DIRECCIONALIDAD!J39/100</f>
        <v>0.19282511210762332</v>
      </c>
      <c r="K30" s="154"/>
      <c r="L30" s="148"/>
      <c r="M30" s="151"/>
      <c r="N30" s="152"/>
      <c r="O30" s="152" t="s">
        <v>108</v>
      </c>
      <c r="P30" s="153">
        <f>DIRECCIONALIDAD!J40/100</f>
        <v>0</v>
      </c>
      <c r="Q30" s="152"/>
      <c r="R30" s="152"/>
      <c r="S30" s="152"/>
      <c r="T30" s="152" t="s">
        <v>109</v>
      </c>
      <c r="U30" s="153">
        <f>DIRECCIONALIDAD!J41/100</f>
        <v>0.81850220264317186</v>
      </c>
      <c r="V30" s="152"/>
      <c r="W30" s="152"/>
      <c r="X30" s="152"/>
      <c r="Y30" s="152" t="s">
        <v>110</v>
      </c>
      <c r="Z30" s="153">
        <f>DIRECCIONALIDAD!J42/100</f>
        <v>0.18149779735682819</v>
      </c>
      <c r="AA30" s="152"/>
      <c r="AB30" s="154"/>
      <c r="AC30" s="148"/>
      <c r="AD30" s="151"/>
      <c r="AE30" s="152" t="s">
        <v>108</v>
      </c>
      <c r="AF30" s="153">
        <f>DIRECCIONALIDAD!J43/100</f>
        <v>0</v>
      </c>
      <c r="AG30" s="152"/>
      <c r="AH30" s="152"/>
      <c r="AI30" s="152"/>
      <c r="AJ30" s="152" t="s">
        <v>109</v>
      </c>
      <c r="AK30" s="153">
        <f>DIRECCIONALIDAD!J44/100</f>
        <v>0.87234042553191504</v>
      </c>
      <c r="AL30" s="152"/>
      <c r="AM30" s="152"/>
      <c r="AN30" s="152" t="s">
        <v>110</v>
      </c>
      <c r="AO30" s="155">
        <f>DIRECCIONALIDAD!J45/100</f>
        <v>0.1276595744680851</v>
      </c>
      <c r="AP30" s="92"/>
      <c r="AQ30" s="92"/>
      <c r="AR30" s="92"/>
      <c r="AS30" s="92"/>
      <c r="AT30" s="92"/>
      <c r="AU30" s="92"/>
      <c r="AV30" s="92"/>
      <c r="AW30" s="92"/>
      <c r="AX30" s="92"/>
      <c r="AY30" s="92"/>
      <c r="AZ30" s="92"/>
      <c r="BA30" s="92"/>
      <c r="BB30" s="92"/>
      <c r="BC30" s="92"/>
      <c r="BD30" s="92"/>
      <c r="BE30" s="92"/>
      <c r="BF30" s="92"/>
      <c r="BG30" s="92"/>
      <c r="BH30" s="92"/>
      <c r="BI30" s="92"/>
      <c r="BJ30" s="92"/>
      <c r="BK30" s="92"/>
      <c r="BL30" s="92"/>
      <c r="BM30" s="92"/>
      <c r="BN30" s="92"/>
      <c r="BO30" s="92"/>
      <c r="BP30" s="92"/>
      <c r="BQ30" s="92"/>
      <c r="BR30" s="92"/>
      <c r="BS30" s="92"/>
      <c r="BT30" s="92"/>
      <c r="BU30" s="92"/>
      <c r="BV30" s="92"/>
      <c r="BW30" s="92"/>
      <c r="BX30" s="92"/>
      <c r="BY30" s="92"/>
      <c r="BZ30" s="92"/>
      <c r="CA30" s="92"/>
      <c r="CB30" s="92"/>
      <c r="CC30" s="92"/>
    </row>
    <row r="31" spans="1:81" ht="16.5" customHeight="1" x14ac:dyDescent="0.2">
      <c r="A31" s="158" t="s">
        <v>149</v>
      </c>
      <c r="B31" s="159">
        <f>MAX(B29:K29)</f>
        <v>1121.5</v>
      </c>
      <c r="C31" s="152" t="s">
        <v>108</v>
      </c>
      <c r="D31" s="160">
        <f>+B31*D30</f>
        <v>0</v>
      </c>
      <c r="E31" s="152"/>
      <c r="F31" s="152" t="s">
        <v>109</v>
      </c>
      <c r="G31" s="160">
        <f>+B31*G30</f>
        <v>905.24663677130047</v>
      </c>
      <c r="H31" s="152"/>
      <c r="I31" s="152" t="s">
        <v>110</v>
      </c>
      <c r="J31" s="160">
        <f>+B31*J30</f>
        <v>216.25336322869956</v>
      </c>
      <c r="K31" s="154"/>
      <c r="L31" s="148"/>
      <c r="M31" s="159">
        <f>MAX(M29:AB29)</f>
        <v>1261.5</v>
      </c>
      <c r="N31" s="152"/>
      <c r="O31" s="152" t="s">
        <v>108</v>
      </c>
      <c r="P31" s="161">
        <f>+M31*P30</f>
        <v>0</v>
      </c>
      <c r="Q31" s="152"/>
      <c r="R31" s="152"/>
      <c r="S31" s="152"/>
      <c r="T31" s="152" t="s">
        <v>109</v>
      </c>
      <c r="U31" s="161">
        <f>+M31*U30</f>
        <v>1032.5405286343614</v>
      </c>
      <c r="V31" s="152"/>
      <c r="W31" s="152"/>
      <c r="X31" s="152"/>
      <c r="Y31" s="152" t="s">
        <v>110</v>
      </c>
      <c r="Z31" s="161">
        <f>+M31*Z30</f>
        <v>228.95947136563876</v>
      </c>
      <c r="AA31" s="152"/>
      <c r="AB31" s="154"/>
      <c r="AC31" s="148"/>
      <c r="AD31" s="159">
        <f>MAX(AD29:AO29)</f>
        <v>1320.5</v>
      </c>
      <c r="AE31" s="152" t="s">
        <v>108</v>
      </c>
      <c r="AF31" s="160">
        <f>+AD31*AF30</f>
        <v>0</v>
      </c>
      <c r="AG31" s="152"/>
      <c r="AH31" s="152"/>
      <c r="AI31" s="152"/>
      <c r="AJ31" s="152" t="s">
        <v>109</v>
      </c>
      <c r="AK31" s="160">
        <f>+AD31*AK30</f>
        <v>1151.9255319148938</v>
      </c>
      <c r="AL31" s="152"/>
      <c r="AM31" s="152"/>
      <c r="AN31" s="152" t="s">
        <v>110</v>
      </c>
      <c r="AO31" s="162">
        <f>+AD31*AO30</f>
        <v>168.57446808510636</v>
      </c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ht="16.5" customHeight="1" x14ac:dyDescent="0.2">
      <c r="A32" s="92"/>
      <c r="B32" s="148"/>
      <c r="C32" s="148"/>
      <c r="D32" s="148"/>
      <c r="E32" s="148"/>
      <c r="F32" s="148"/>
      <c r="G32" s="148"/>
      <c r="H32" s="148"/>
      <c r="I32" s="148"/>
      <c r="J32" s="148"/>
      <c r="K32" s="148"/>
      <c r="L32" s="148"/>
      <c r="M32" s="148"/>
      <c r="N32" s="148"/>
      <c r="O32" s="148"/>
      <c r="P32" s="148"/>
      <c r="Q32" s="148"/>
      <c r="R32" s="148"/>
      <c r="S32" s="148"/>
      <c r="T32" s="243" t="s">
        <v>104</v>
      </c>
      <c r="U32" s="243"/>
      <c r="V32" s="147" t="s">
        <v>111</v>
      </c>
      <c r="W32" s="148"/>
      <c r="X32" s="148"/>
      <c r="Y32" s="148"/>
      <c r="Z32" s="148"/>
      <c r="AA32" s="148"/>
      <c r="AB32" s="148"/>
      <c r="AC32" s="148"/>
      <c r="AD32" s="148"/>
      <c r="AE32" s="148"/>
      <c r="AF32" s="148"/>
      <c r="AG32" s="148"/>
      <c r="AH32" s="148"/>
      <c r="AI32" s="148"/>
      <c r="AJ32" s="148"/>
      <c r="AK32" s="148"/>
      <c r="AL32" s="148"/>
      <c r="AM32" s="148"/>
      <c r="AN32" s="148"/>
      <c r="AO32" s="148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ht="16.5" customHeight="1" x14ac:dyDescent="0.2">
      <c r="A33" s="100" t="s">
        <v>105</v>
      </c>
      <c r="B33" s="149">
        <f>B13+B18+B23+B28</f>
        <v>597.5</v>
      </c>
      <c r="C33" s="149">
        <f t="shared" ref="C33:K33" si="27">C13+C18+C23+C28</f>
        <v>616</v>
      </c>
      <c r="D33" s="149">
        <f t="shared" si="27"/>
        <v>679</v>
      </c>
      <c r="E33" s="149">
        <f t="shared" si="27"/>
        <v>694</v>
      </c>
      <c r="F33" s="149">
        <f t="shared" si="27"/>
        <v>587.5</v>
      </c>
      <c r="G33" s="149">
        <f t="shared" si="27"/>
        <v>574.5</v>
      </c>
      <c r="H33" s="149">
        <f t="shared" si="27"/>
        <v>573.5</v>
      </c>
      <c r="I33" s="149">
        <f t="shared" si="27"/>
        <v>523</v>
      </c>
      <c r="J33" s="149">
        <f t="shared" si="27"/>
        <v>589</v>
      </c>
      <c r="K33" s="149">
        <f t="shared" si="27"/>
        <v>506.5</v>
      </c>
      <c r="L33" s="150"/>
      <c r="M33" s="149">
        <f>M13+M18+M23+M28</f>
        <v>608.5</v>
      </c>
      <c r="N33" s="149">
        <f t="shared" ref="N33:AB33" si="28">N13+N18+N23+N28</f>
        <v>609</v>
      </c>
      <c r="O33" s="149">
        <f t="shared" si="28"/>
        <v>613.5</v>
      </c>
      <c r="P33" s="149">
        <f t="shared" si="28"/>
        <v>614.5</v>
      </c>
      <c r="Q33" s="149">
        <f t="shared" si="28"/>
        <v>596</v>
      </c>
      <c r="R33" s="149">
        <f t="shared" si="28"/>
        <v>644.5</v>
      </c>
      <c r="S33" s="149">
        <f t="shared" si="28"/>
        <v>604</v>
      </c>
      <c r="T33" s="149">
        <f t="shared" si="28"/>
        <v>604</v>
      </c>
      <c r="U33" s="149">
        <f t="shared" si="28"/>
        <v>585.5</v>
      </c>
      <c r="V33" s="149">
        <f t="shared" si="28"/>
        <v>573.5</v>
      </c>
      <c r="W33" s="149">
        <f t="shared" si="28"/>
        <v>569.5</v>
      </c>
      <c r="X33" s="149">
        <f t="shared" si="28"/>
        <v>603</v>
      </c>
      <c r="Y33" s="149">
        <f t="shared" si="28"/>
        <v>679</v>
      </c>
      <c r="Z33" s="149">
        <f t="shared" si="28"/>
        <v>613.5</v>
      </c>
      <c r="AA33" s="149">
        <f t="shared" si="28"/>
        <v>613.5</v>
      </c>
      <c r="AB33" s="149">
        <f t="shared" si="28"/>
        <v>609.5</v>
      </c>
      <c r="AC33" s="150"/>
      <c r="AD33" s="149">
        <f>AD13+AD18+AD23+AD28</f>
        <v>554.5</v>
      </c>
      <c r="AE33" s="149">
        <f t="shared" ref="AE33:AO33" si="29">AE13+AE18+AE23+AE28</f>
        <v>605</v>
      </c>
      <c r="AF33" s="149">
        <f t="shared" si="29"/>
        <v>605.5</v>
      </c>
      <c r="AG33" s="149">
        <f t="shared" si="29"/>
        <v>583.5</v>
      </c>
      <c r="AH33" s="149">
        <f t="shared" si="29"/>
        <v>572</v>
      </c>
      <c r="AI33" s="149">
        <f t="shared" si="29"/>
        <v>573</v>
      </c>
      <c r="AJ33" s="149">
        <f t="shared" si="29"/>
        <v>627.5</v>
      </c>
      <c r="AK33" s="149">
        <f t="shared" si="29"/>
        <v>606.5</v>
      </c>
      <c r="AL33" s="149">
        <f t="shared" si="29"/>
        <v>667</v>
      </c>
      <c r="AM33" s="149">
        <f t="shared" si="29"/>
        <v>578.5</v>
      </c>
      <c r="AN33" s="149">
        <f t="shared" si="29"/>
        <v>580.5</v>
      </c>
      <c r="AO33" s="149">
        <f t="shared" si="29"/>
        <v>600</v>
      </c>
      <c r="AP33" s="101"/>
      <c r="AQ33" s="101"/>
      <c r="AR33" s="101"/>
      <c r="AS33" s="101"/>
      <c r="AT33" s="101"/>
      <c r="AU33" s="101"/>
      <c r="AV33" s="101"/>
      <c r="AW33" s="101"/>
      <c r="AX33" s="101"/>
      <c r="AY33" s="101"/>
      <c r="AZ33" s="101"/>
      <c r="BA33" s="101"/>
      <c r="BB33" s="101"/>
      <c r="BC33" s="101"/>
      <c r="BD33" s="101"/>
      <c r="BE33" s="101"/>
      <c r="BF33" s="101"/>
      <c r="BG33" s="101"/>
      <c r="BH33" s="101"/>
      <c r="BI33" s="101"/>
      <c r="BJ33" s="101"/>
      <c r="BK33" s="101"/>
      <c r="BL33" s="101"/>
      <c r="BM33" s="101"/>
      <c r="BN33" s="101"/>
      <c r="BO33" s="101"/>
      <c r="BP33" s="101"/>
      <c r="BQ33" s="101"/>
      <c r="BR33" s="101"/>
      <c r="BS33" s="101"/>
      <c r="BT33" s="101"/>
      <c r="BU33" s="101"/>
      <c r="BV33" s="101"/>
      <c r="BW33" s="101"/>
      <c r="BX33" s="101"/>
      <c r="BY33" s="101"/>
      <c r="BZ33" s="101"/>
      <c r="CA33" s="101"/>
      <c r="CB33" s="101"/>
      <c r="CC33" s="101"/>
    </row>
    <row r="34" spans="1:81" ht="16.5" customHeight="1" x14ac:dyDescent="0.2">
      <c r="A34" s="100" t="s">
        <v>106</v>
      </c>
      <c r="B34" s="149"/>
      <c r="C34" s="149"/>
      <c r="D34" s="149"/>
      <c r="E34" s="149">
        <f>B33+C33+D33+E33</f>
        <v>2586.5</v>
      </c>
      <c r="F34" s="149">
        <f t="shared" ref="F34:K34" si="30">C33+D33+E33+F33</f>
        <v>2576.5</v>
      </c>
      <c r="G34" s="149">
        <f t="shared" si="30"/>
        <v>2535</v>
      </c>
      <c r="H34" s="149">
        <f t="shared" si="30"/>
        <v>2429.5</v>
      </c>
      <c r="I34" s="149">
        <f t="shared" si="30"/>
        <v>2258.5</v>
      </c>
      <c r="J34" s="149">
        <f t="shared" si="30"/>
        <v>2260</v>
      </c>
      <c r="K34" s="149">
        <f t="shared" si="30"/>
        <v>2192</v>
      </c>
      <c r="L34" s="150"/>
      <c r="M34" s="149"/>
      <c r="N34" s="149"/>
      <c r="O34" s="149"/>
      <c r="P34" s="149">
        <f>M33+N33+O33+P33</f>
        <v>2445.5</v>
      </c>
      <c r="Q34" s="149">
        <f t="shared" ref="Q34:AB34" si="31">N33+O33+P33+Q33</f>
        <v>2433</v>
      </c>
      <c r="R34" s="149">
        <f t="shared" si="31"/>
        <v>2468.5</v>
      </c>
      <c r="S34" s="149">
        <f t="shared" si="31"/>
        <v>2459</v>
      </c>
      <c r="T34" s="149">
        <f t="shared" si="31"/>
        <v>2448.5</v>
      </c>
      <c r="U34" s="149">
        <f t="shared" si="31"/>
        <v>2438</v>
      </c>
      <c r="V34" s="149">
        <f t="shared" si="31"/>
        <v>2367</v>
      </c>
      <c r="W34" s="149">
        <f t="shared" si="31"/>
        <v>2332.5</v>
      </c>
      <c r="X34" s="149">
        <f t="shared" si="31"/>
        <v>2331.5</v>
      </c>
      <c r="Y34" s="149">
        <f t="shared" si="31"/>
        <v>2425</v>
      </c>
      <c r="Z34" s="149">
        <f t="shared" si="31"/>
        <v>2465</v>
      </c>
      <c r="AA34" s="149">
        <f t="shared" si="31"/>
        <v>2509</v>
      </c>
      <c r="AB34" s="149">
        <f t="shared" si="31"/>
        <v>2515.5</v>
      </c>
      <c r="AC34" s="150"/>
      <c r="AD34" s="149"/>
      <c r="AE34" s="149"/>
      <c r="AF34" s="149"/>
      <c r="AG34" s="149">
        <f>AD33+AE33+AF33+AG33</f>
        <v>2348.5</v>
      </c>
      <c r="AH34" s="149">
        <f t="shared" ref="AH34:AO34" si="32">AE33+AF33+AG33+AH33</f>
        <v>2366</v>
      </c>
      <c r="AI34" s="149">
        <f t="shared" si="32"/>
        <v>2334</v>
      </c>
      <c r="AJ34" s="149">
        <f t="shared" si="32"/>
        <v>2356</v>
      </c>
      <c r="AK34" s="149">
        <f t="shared" si="32"/>
        <v>2379</v>
      </c>
      <c r="AL34" s="149">
        <f t="shared" si="32"/>
        <v>2474</v>
      </c>
      <c r="AM34" s="149">
        <f t="shared" si="32"/>
        <v>2479.5</v>
      </c>
      <c r="AN34" s="149">
        <f t="shared" si="32"/>
        <v>2432.5</v>
      </c>
      <c r="AO34" s="149">
        <f t="shared" si="32"/>
        <v>2426</v>
      </c>
      <c r="AP34" s="101"/>
      <c r="AQ34" s="101"/>
      <c r="AR34" s="101"/>
      <c r="AS34" s="101"/>
      <c r="AT34" s="101"/>
      <c r="AU34" s="101"/>
      <c r="AV34" s="101"/>
      <c r="AW34" s="101"/>
      <c r="AX34" s="101"/>
      <c r="AY34" s="101"/>
      <c r="AZ34" s="101"/>
      <c r="BA34" s="101"/>
      <c r="BB34" s="101"/>
      <c r="BC34" s="101"/>
      <c r="BD34" s="101"/>
      <c r="BE34" s="101"/>
      <c r="BF34" s="101"/>
      <c r="BG34" s="101"/>
      <c r="BH34" s="101"/>
      <c r="BI34" s="101"/>
      <c r="BJ34" s="101"/>
      <c r="BK34" s="101"/>
      <c r="BL34" s="101"/>
      <c r="BM34" s="101"/>
      <c r="BN34" s="101"/>
      <c r="BO34" s="101"/>
      <c r="BP34" s="101"/>
      <c r="BQ34" s="101"/>
      <c r="BR34" s="101"/>
      <c r="BS34" s="101"/>
      <c r="BT34" s="101"/>
      <c r="BU34" s="101"/>
      <c r="BV34" s="101"/>
      <c r="BW34" s="101"/>
      <c r="BX34" s="101"/>
      <c r="BY34" s="101"/>
      <c r="BZ34" s="101"/>
      <c r="CA34" s="101"/>
      <c r="CB34" s="101"/>
      <c r="CC34" s="101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92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92"/>
      <c r="L36" s="92"/>
      <c r="M36" s="92"/>
      <c r="N36" s="92"/>
      <c r="O36" s="92"/>
      <c r="P36" s="92"/>
      <c r="Q36" s="244"/>
      <c r="R36" s="244"/>
      <c r="S36" s="244"/>
      <c r="T36" s="244"/>
      <c r="U36" s="244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101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101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101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101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9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  <row r="80" spans="1:81" x14ac:dyDescent="0.2">
      <c r="A80" s="92"/>
      <c r="B80" s="92"/>
      <c r="C80" s="92"/>
      <c r="D80" s="92"/>
      <c r="E80" s="92"/>
      <c r="F80" s="92"/>
      <c r="G80" s="92"/>
      <c r="H80" s="92"/>
      <c r="I80" s="92"/>
      <c r="J80" s="92"/>
      <c r="K80" s="92"/>
      <c r="L80" s="92"/>
      <c r="M80" s="92"/>
      <c r="N80" s="92"/>
      <c r="O80" s="92"/>
      <c r="P80" s="92"/>
      <c r="Q80" s="92"/>
      <c r="R80" s="92"/>
      <c r="S80" s="92"/>
      <c r="T80" s="92"/>
      <c r="U80" s="92"/>
      <c r="V80" s="92"/>
      <c r="W80" s="92"/>
      <c r="X80" s="92"/>
      <c r="Y80" s="92"/>
      <c r="Z80" s="92"/>
      <c r="AA80" s="92"/>
      <c r="AB80" s="92"/>
      <c r="AC80" s="92"/>
      <c r="AD80" s="92"/>
      <c r="AE80" s="92"/>
      <c r="AF80" s="92"/>
      <c r="AG80" s="92"/>
      <c r="AH80" s="92"/>
      <c r="AI80" s="92"/>
      <c r="AJ80" s="92"/>
      <c r="AK80" s="92"/>
      <c r="AL80" s="92"/>
      <c r="AM80" s="92"/>
      <c r="AN80" s="92"/>
      <c r="AO80" s="92"/>
      <c r="AP80" s="92"/>
      <c r="AQ80" s="92"/>
      <c r="AR80" s="92"/>
      <c r="AS80" s="92"/>
      <c r="AT80" s="92"/>
      <c r="AU80" s="92"/>
      <c r="AV80" s="92"/>
      <c r="AW80" s="92"/>
      <c r="AX80" s="92"/>
      <c r="AY80" s="92"/>
      <c r="AZ80" s="92"/>
      <c r="BA80" s="92"/>
      <c r="BB80" s="92"/>
      <c r="BC80" s="92"/>
      <c r="BD80" s="92"/>
      <c r="BE80" s="92"/>
      <c r="BF80" s="92"/>
      <c r="BG80" s="92"/>
      <c r="BH80" s="92"/>
      <c r="BI80" s="92"/>
      <c r="BJ80" s="92"/>
      <c r="BK80" s="92"/>
      <c r="BL80" s="92"/>
      <c r="BM80" s="92"/>
      <c r="BN80" s="92"/>
      <c r="BO80" s="92"/>
      <c r="BP80" s="92"/>
      <c r="BQ80" s="92"/>
      <c r="BR80" s="92"/>
      <c r="BS80" s="92"/>
      <c r="BT80" s="92"/>
      <c r="BU80" s="92"/>
      <c r="BV80" s="92"/>
      <c r="BW80" s="92"/>
      <c r="BX80" s="92"/>
      <c r="BY80" s="92"/>
      <c r="BZ80" s="92"/>
      <c r="CA80" s="92"/>
      <c r="CB80" s="92"/>
      <c r="CC80" s="92"/>
    </row>
    <row r="81" spans="1:81" x14ac:dyDescent="0.2">
      <c r="A81" s="92"/>
      <c r="B81" s="92"/>
      <c r="C81" s="92"/>
      <c r="D81" s="92"/>
      <c r="E81" s="92"/>
      <c r="F81" s="92"/>
      <c r="G81" s="102"/>
      <c r="H81" s="92"/>
      <c r="I81" s="92"/>
      <c r="J81" s="92"/>
      <c r="K81" s="92"/>
      <c r="L81" s="92"/>
      <c r="M81" s="92"/>
      <c r="N81" s="92"/>
      <c r="O81" s="92"/>
      <c r="P81" s="92"/>
      <c r="Q81" s="92"/>
      <c r="R81" s="92"/>
      <c r="S81" s="92"/>
      <c r="T81" s="92"/>
      <c r="U81" s="92"/>
      <c r="V81" s="92"/>
      <c r="W81" s="92"/>
      <c r="X81" s="92"/>
      <c r="Y81" s="92"/>
      <c r="Z81" s="92"/>
      <c r="AA81" s="92"/>
      <c r="AB81" s="92"/>
      <c r="AC81" s="92"/>
      <c r="AD81" s="92"/>
      <c r="AE81" s="92"/>
      <c r="AF81" s="92"/>
      <c r="AG81" s="92"/>
      <c r="AH81" s="92"/>
      <c r="AI81" s="92"/>
      <c r="AJ81" s="92"/>
      <c r="AK81" s="92"/>
      <c r="AL81" s="92"/>
      <c r="AM81" s="92"/>
      <c r="AN81" s="92"/>
      <c r="AO81" s="92"/>
      <c r="AP81" s="92"/>
      <c r="AQ81" s="92"/>
      <c r="AR81" s="92"/>
      <c r="AS81" s="92"/>
      <c r="AT81" s="92"/>
      <c r="AU81" s="92"/>
      <c r="AV81" s="92"/>
      <c r="AW81" s="92"/>
      <c r="AX81" s="92"/>
      <c r="AY81" s="92"/>
      <c r="AZ81" s="92"/>
      <c r="BA81" s="92"/>
      <c r="BB81" s="92"/>
      <c r="BC81" s="92"/>
      <c r="BD81" s="92"/>
      <c r="BE81" s="92"/>
      <c r="BF81" s="92"/>
      <c r="BG81" s="92"/>
      <c r="BH81" s="92"/>
      <c r="BI81" s="92"/>
      <c r="BJ81" s="92"/>
      <c r="BK81" s="92"/>
      <c r="BL81" s="92"/>
      <c r="BM81" s="92"/>
      <c r="BN81" s="92"/>
      <c r="BO81" s="92"/>
      <c r="BP81" s="92"/>
      <c r="BQ81" s="92"/>
      <c r="BR81" s="92"/>
      <c r="BS81" s="92"/>
      <c r="BT81" s="92"/>
      <c r="BU81" s="92"/>
      <c r="BV81" s="92"/>
      <c r="BW81" s="92"/>
      <c r="BX81" s="92"/>
      <c r="BY81" s="92"/>
      <c r="BZ81" s="92"/>
      <c r="CA81" s="92"/>
      <c r="CB81" s="92"/>
      <c r="CC81" s="92"/>
    </row>
    <row r="82" spans="1:81" x14ac:dyDescent="0.2">
      <c r="A82" s="92"/>
      <c r="B82" s="92"/>
      <c r="C82" s="92"/>
      <c r="D82" s="92"/>
      <c r="E82" s="92"/>
      <c r="F82" s="92"/>
      <c r="G82" s="92"/>
      <c r="H82" s="92"/>
      <c r="I82" s="92"/>
      <c r="J82" s="92"/>
      <c r="K82" s="92"/>
      <c r="L82" s="92"/>
      <c r="M82" s="92"/>
      <c r="N82" s="92"/>
      <c r="O82" s="92"/>
      <c r="P82" s="92"/>
      <c r="Q82" s="92"/>
      <c r="R82" s="92"/>
      <c r="S82" s="92"/>
      <c r="T82" s="92"/>
      <c r="U82" s="92"/>
      <c r="V82" s="92"/>
      <c r="W82" s="92"/>
      <c r="X82" s="92"/>
      <c r="Y82" s="92"/>
      <c r="Z82" s="92"/>
      <c r="AA82" s="92"/>
      <c r="AB82" s="92"/>
      <c r="AC82" s="92"/>
      <c r="AD82" s="92"/>
      <c r="AE82" s="92"/>
      <c r="AF82" s="92"/>
      <c r="AG82" s="92"/>
      <c r="AH82" s="92"/>
      <c r="AI82" s="92"/>
      <c r="AJ82" s="92"/>
      <c r="AK82" s="92"/>
      <c r="AL82" s="92"/>
      <c r="AM82" s="92"/>
      <c r="AN82" s="92"/>
      <c r="AO82" s="92"/>
      <c r="AP82" s="92"/>
      <c r="AQ82" s="92"/>
      <c r="AR82" s="92"/>
      <c r="AS82" s="92"/>
      <c r="AT82" s="92"/>
      <c r="AU82" s="92"/>
      <c r="AV82" s="92"/>
      <c r="AW82" s="92"/>
      <c r="AX82" s="92"/>
      <c r="AY82" s="92"/>
      <c r="AZ82" s="92"/>
      <c r="BA82" s="92"/>
      <c r="BB82" s="92"/>
      <c r="BC82" s="92"/>
      <c r="BD82" s="92"/>
      <c r="BE82" s="92"/>
      <c r="BF82" s="92"/>
      <c r="BG82" s="92"/>
      <c r="BH82" s="92"/>
      <c r="BI82" s="92"/>
      <c r="BJ82" s="92"/>
      <c r="BK82" s="92"/>
      <c r="BL82" s="92"/>
      <c r="BM82" s="92"/>
      <c r="BN82" s="92"/>
      <c r="BO82" s="92"/>
      <c r="BP82" s="92"/>
      <c r="BQ82" s="92"/>
      <c r="BR82" s="92"/>
      <c r="BS82" s="92"/>
      <c r="BT82" s="92"/>
      <c r="BU82" s="92"/>
      <c r="BV82" s="92"/>
      <c r="BW82" s="92"/>
      <c r="BX82" s="92"/>
      <c r="BY82" s="92"/>
      <c r="BZ82" s="92"/>
      <c r="CA82" s="92"/>
      <c r="CB82" s="92"/>
      <c r="CC82" s="92"/>
    </row>
    <row r="83" spans="1:81" x14ac:dyDescent="0.2">
      <c r="A83" s="92"/>
      <c r="B83" s="92"/>
      <c r="C83" s="92"/>
      <c r="D83" s="92"/>
      <c r="E83" s="92"/>
      <c r="F83" s="92"/>
      <c r="G83" s="92"/>
      <c r="H83" s="92"/>
      <c r="I83" s="92"/>
      <c r="J83" s="92"/>
      <c r="K83" s="92"/>
      <c r="L83" s="92"/>
      <c r="M83" s="92"/>
      <c r="N83" s="92"/>
      <c r="O83" s="92"/>
      <c r="P83" s="92"/>
      <c r="Q83" s="92"/>
      <c r="R83" s="92"/>
      <c r="S83" s="92"/>
      <c r="T83" s="92"/>
      <c r="U83" s="92"/>
      <c r="V83" s="92"/>
      <c r="W83" s="92"/>
      <c r="X83" s="92"/>
      <c r="Y83" s="92"/>
      <c r="Z83" s="92"/>
      <c r="AA83" s="92"/>
      <c r="AB83" s="92"/>
      <c r="AC83" s="92"/>
      <c r="AD83" s="92"/>
      <c r="AE83" s="92"/>
      <c r="AF83" s="92"/>
      <c r="AG83" s="92"/>
      <c r="AH83" s="92"/>
      <c r="AI83" s="92"/>
      <c r="AJ83" s="92"/>
      <c r="AK83" s="92"/>
      <c r="AL83" s="92"/>
      <c r="AM83" s="92"/>
      <c r="AN83" s="92"/>
      <c r="AO83" s="92"/>
      <c r="AP83" s="92"/>
      <c r="AQ83" s="92"/>
      <c r="AR83" s="92"/>
      <c r="AS83" s="92"/>
      <c r="AT83" s="92"/>
      <c r="AU83" s="92"/>
      <c r="AV83" s="92"/>
      <c r="AW83" s="92"/>
      <c r="AX83" s="92"/>
      <c r="AY83" s="92"/>
      <c r="AZ83" s="92"/>
      <c r="BA83" s="92"/>
      <c r="BB83" s="92"/>
      <c r="BC83" s="92"/>
      <c r="BD83" s="92"/>
      <c r="BE83" s="92"/>
      <c r="BF83" s="92"/>
      <c r="BG83" s="92"/>
      <c r="BH83" s="92"/>
      <c r="BI83" s="92"/>
      <c r="BJ83" s="92"/>
      <c r="BK83" s="92"/>
      <c r="BL83" s="92"/>
      <c r="BM83" s="92"/>
      <c r="BN83" s="92"/>
      <c r="BO83" s="92"/>
      <c r="BP83" s="92"/>
      <c r="BQ83" s="92"/>
      <c r="BR83" s="92"/>
      <c r="BS83" s="92"/>
      <c r="BT83" s="92"/>
      <c r="BU83" s="92"/>
      <c r="BV83" s="92"/>
      <c r="BW83" s="92"/>
      <c r="BX83" s="92"/>
      <c r="BY83" s="92"/>
      <c r="BZ83" s="92"/>
      <c r="CA83" s="92"/>
      <c r="CB83" s="92"/>
      <c r="CC83" s="92"/>
    </row>
  </sheetData>
  <mergeCells count="20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32:U32"/>
    <mergeCell ref="Q36:U36"/>
    <mergeCell ref="O8:S8"/>
    <mergeCell ref="AH8:AI8"/>
    <mergeCell ref="AJ8:AM8"/>
    <mergeCell ref="T12:U12"/>
    <mergeCell ref="T17:U17"/>
    <mergeCell ref="T22:U22"/>
    <mergeCell ref="T27:U27"/>
  </mergeCells>
  <pageMargins left="7.874015748031496E-2" right="0.51181102362204722" top="0.31496062992125984" bottom="0.31496062992125984" header="0.31496062992125984" footer="0.31496062992125984"/>
  <pageSetup scale="60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5</vt:i4>
      </vt:variant>
    </vt:vector>
  </HeadingPairs>
  <TitlesOfParts>
    <vt:vector size="12" baseType="lpstr">
      <vt:lpstr>G-1</vt:lpstr>
      <vt:lpstr>G-2</vt:lpstr>
      <vt:lpstr>G-3</vt:lpstr>
      <vt:lpstr>G-4</vt:lpstr>
      <vt:lpstr>G-Totales</vt:lpstr>
      <vt:lpstr>DIRECCIONALIDAD</vt:lpstr>
      <vt:lpstr>DIAGRAMA DE VOL</vt:lpstr>
      <vt:lpstr>'G-1'!Área_de_impresión</vt:lpstr>
      <vt:lpstr>'G-2'!Área_de_impresión</vt:lpstr>
      <vt:lpstr>'G-3'!Área_de_impresión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ING-PLANEAMIENTO</cp:lastModifiedBy>
  <cp:lastPrinted>2014-07-21T21:51:02Z</cp:lastPrinted>
  <dcterms:created xsi:type="dcterms:W3CDTF">1998-04-02T13:38:56Z</dcterms:created>
  <dcterms:modified xsi:type="dcterms:W3CDTF">2016-02-11T15:41:11Z</dcterms:modified>
</cp:coreProperties>
</file>